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Sheet1" sheetId="7" r:id="rId7"/>
    <sheet name="Sheet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ccount_Balance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ifference">#REF!</definedName>
    <definedName name="Disaggregations">#REF!</definedName>
    <definedName name="Expected_balance">#REF!</definedName>
    <definedName name="IV100000">#REF!</definedName>
    <definedName name="IV70000">'[2]konto 14'!$IV$65536</definedName>
    <definedName name="IV99999">#REF!</definedName>
    <definedName name="Monetary_Precision">#REF!</definedName>
    <definedName name="nhut">#REF!</definedName>
    <definedName name="njuu">#REF!</definedName>
    <definedName name="PDVK">#REF!</definedName>
    <definedName name="_xlnm.Print_Area" localSheetId="5">'Bilješke'!$A$1:$J$26</definedName>
    <definedName name="_xlnm.Print_Area" localSheetId="0">'OPĆI PODACI'!$A$1:$I$63</definedName>
    <definedName name="_xlnm.Print_Area" localSheetId="4">'PK'!$A$1:$K$25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'[4]detaljni test'!#REF!</definedName>
    <definedName name="TextRefCopy10">'[5]Rollforward'!#REF!</definedName>
    <definedName name="TextRefCopy100">#REF!</definedName>
    <definedName name="TextRefCopy101">#REF!</definedName>
    <definedName name="TextRefCopy102">'[6]analytical breakdown'!#REF!</definedName>
    <definedName name="TextRefCopy103">'[6]analytical breakdown'!#REF!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'[5]Rollforward'!#REF!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'[4]VODECI - DUOR.KR.'!#REF!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'[6]analytical breakdown'!#REF!</definedName>
    <definedName name="TextRefCopy127">'[6]analytical breakdown'!#REF!</definedName>
    <definedName name="TextRefCopy128">#REF!</definedName>
    <definedName name="TextRefCopy129">#REF!</definedName>
    <definedName name="TextRefCopy13">'[5]Summary'!#REF!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'[5]Summary'!#REF!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'[4]VODECI - DUOR.KR.'!#REF!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#REF!</definedName>
    <definedName name="TextRefCopy16">'[4]detaljni test'!#REF!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7">'[4]detaljni test'!#REF!</definedName>
    <definedName name="TextRefCopy18">'[5]Rollforward'!#REF!</definedName>
    <definedName name="TextRefCopy19">'[4]Summery'!#REF!</definedName>
    <definedName name="TextRefCopy2">'[4]detaljni test'!#REF!</definedName>
    <definedName name="TextRefCopy20">'[4]Summery'!#REF!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'[8]J-1 acc.660'!#REF!</definedName>
    <definedName name="TextRefCopy3">'[4]detaljni test'!#REF!</definedName>
    <definedName name="TextRefCopy30">#REF!</definedName>
    <definedName name="TextRefCopy31">#REF!</definedName>
    <definedName name="TextRefCopy32">#REF!</definedName>
    <definedName name="TextRefCopy33">'[9]Interest Exp.'!#REF!</definedName>
    <definedName name="TextRefCopy34">'[9]Summary'!#REF!</definedName>
    <definedName name="TextRefCopy35">#REF!</definedName>
    <definedName name="TextRefCopy36">#REF!</definedName>
    <definedName name="TextRefCopy37">'[9]Summary'!#REF!</definedName>
    <definedName name="TextRefCopy38">'[9]Summary'!#REF!</definedName>
    <definedName name="TextRefCopy39">'[9]Summary'!#REF!</definedName>
    <definedName name="TextRefCopy4">'[5]Rollforward'!#REF!</definedName>
    <definedName name="TextRefCopy40">'[9]Summary'!#REF!</definedName>
    <definedName name="TextRefCopy41">'[9]Summary'!#REF!</definedName>
    <definedName name="TextRefCopy42">#REF!</definedName>
    <definedName name="TextRefCopy43">'[9]Summary'!#REF!</definedName>
    <definedName name="TextRefCopy44">'[9]Summary'!#REF!</definedName>
    <definedName name="TextRefCopy45">'[9]Summary'!#REF!</definedName>
    <definedName name="TextRefCopy46">'[9]Summary'!#REF!</definedName>
    <definedName name="TextRefCopy47">'[9]Summary'!#REF!</definedName>
    <definedName name="TextRefCopy48">#REF!</definedName>
    <definedName name="TextRefCopy49">'[9]Summary'!#REF!</definedName>
    <definedName name="TextRefCopy5">'[5]Rollforward'!#REF!</definedName>
    <definedName name="TextRefCopy50">'[9]Summary'!#REF!</definedName>
    <definedName name="TextRefCopy51">#REF!</definedName>
    <definedName name="TextRefCopy52">#REF!</definedName>
    <definedName name="TextRefCopy53">#REF!</definedName>
    <definedName name="TextRefCopy54">'[4]detaljni test'!#REF!</definedName>
    <definedName name="TextRefCopy55">'[5]Summary'!#REF!</definedName>
    <definedName name="TextRefCopy56">'[5]Summary'!#REF!</definedName>
    <definedName name="TextRefCopy57">'[5]Summary'!#REF!</definedName>
    <definedName name="TextRefCopy58">'[5]Summary'!#REF!</definedName>
    <definedName name="TextRefCopy59">#REF!</definedName>
    <definedName name="TextRefCopy6">'[5]Rollforward'!#REF!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'[5]Rollforward'!#REF!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'[5]Rollforward'!#REF!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'[5]Rollforward'!#REF!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20</definedName>
    <definedName name="Threshold">#REF!</definedName>
    <definedName name="vgz">#REF!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2" hidden="1">#REF!</definedName>
    <definedName name="XRefCopyRangeCount" hidden="1">2</definedName>
    <definedName name="XRefPaste1" hidden="1">#REF!</definedName>
    <definedName name="XRefPaste1Row" hidden="1">#REF!</definedName>
    <definedName name="XRefPaste3" hidden="1">#REF!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<sst xmlns="http://schemas.openxmlformats.org/spreadsheetml/2006/main" count="363" uniqueCount="335">
  <si>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</si>
  <si>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</si>
  <si>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</si>
  <si>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</si>
  <si>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</si>
  <si>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</si>
  <si>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</si>
  <si>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</si>
  <si>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</si>
  <si>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</si>
  <si>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</si>
  <si>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</si>
  <si>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</si>
  <si>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</si>
  <si>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</si>
  <si>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</si>
  <si>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</si>
  <si>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</si>
  <si>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</si>
  <si>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</si>
  <si>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</si>
  <si>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</si>
  <si>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</si>
  <si>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</si>
  <si>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</si>
  <si>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</si>
  <si>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</si>
  <si>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</si>
  <si>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</si>
  <si>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</si>
  <si>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</si>
  <si>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</si>
  <si>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</si>
  <si>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</si>
  <si>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</si>
  <si>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</si>
  <si>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</si>
  <si>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</si>
  <si>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</si>
  <si>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</si>
  <si>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</si>
  <si>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</si>
  <si>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</si>
  <si>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</si>
  <si>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</si>
  <si>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</si>
  <si>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</si>
  <si>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</si>
  <si>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</si>
  <si>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</si>
  <si>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</si>
  <si>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</si>
  <si>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</si>
  <si>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</si>
  <si>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</si>
  <si>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</si>
  <si>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</si>
  <si>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</si>
  <si>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</si>
  <si>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</si>
  <si>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</si>
  <si>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</si>
  <si>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</si>
  <si>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</si>
  <si>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</si>
  <si>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</si>
  <si>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</si>
  <si>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</si>
  <si>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</si>
  <si>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</si>
  <si>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</si>
  <si>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</si>
  <si>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</si>
  <si>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</si>
  <si>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</si>
  <si>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</si>
  <si>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</si>
  <si>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</si>
  <si>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</si>
  <si>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</si>
  <si>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</si>
  <si>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</si>
  <si>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</si>
  <si>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</si>
  <si>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</si>
  <si>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</si>
  <si>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</si>
  <si>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</si>
  <si>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</si>
  <si>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</si>
  <si>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</si>
  <si>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</si>
  <si>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</si>
  <si>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</si>
  <si>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</si>
  <si>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</si>
  <si>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</si>
  <si>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</si>
  <si>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</si>
  <si>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</si>
  <si>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</si>
  <si>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</si>
  <si>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</si>
  <si>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</si>
  <si>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</si>
  <si>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</si>
  <si>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</si>
  <si>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</si>
  <si>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</si>
  <si>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</si>
  <si>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</si>
  <si>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</si>
  <si>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</si>
  <si>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</si>
  <si>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</si>
  <si>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</si>
  <si>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</si>
  <si>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</si>
  <si>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</si>
  <si>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</si>
  <si>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</si>
  <si>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</si>
  <si>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</si>
  <si>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</si>
  <si>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</si>
  <si>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</si>
  <si>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</si>
  <si>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</si>
  <si>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</si>
  <si>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</si>
  <si>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</si>
  <si>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</si>
  <si>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</si>
  <si>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</si>
  <si>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</si>
  <si>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</si>
  <si>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</si>
  <si>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</si>
  <si>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</si>
  <si>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</si>
  <si>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</si>
  <si>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</si>
  <si>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</si>
  <si>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</si>
  <si>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</si>
  <si>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</si>
  <si>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</si>
  <si>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</si>
  <si>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</si>
  <si>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</si>
  <si>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</si>
  <si>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</si>
  <si>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</si>
  <si>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</si>
  <si>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</si>
  <si>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</si>
  <si>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</si>
  <si>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</si>
  <si>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</si>
  <si>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</si>
  <si>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</si>
  <si>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</si>
  <si>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</si>
  <si>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</si>
  <si>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</si>
  <si>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</si>
  <si>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</si>
  <si>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</si>
  <si>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</si>
  <si>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</si>
  <si>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</si>
  <si>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</si>
  <si>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</si>
  <si>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</si>
  <si>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</si>
  <si>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</si>
  <si>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</si>
  <si>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</si>
  <si>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</si>
  <si>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</si>
  <si>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</si>
  <si>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</si>
  <si>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</si>
  <si>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</si>
  <si>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</si>
  <si>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</si>
  <si>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</si>
  <si>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</si>
  <si>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</si>
  <si>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</si>
  <si>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</si>
  <si>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</si>
  <si>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</si>
  <si>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</si>
  <si>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</si>
  <si>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</si>
  <si>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</si>
  <si>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</si>
  <si>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</si>
  <si>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</si>
  <si>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</si>
  <si>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</si>
  <si>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</si>
  <si>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</si>
  <si>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</si>
  <si>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</si>
  <si>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</si>
  <si>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</si>
  <si>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</si>
  <si>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</si>
  <si>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</si>
  <si>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</si>
  <si>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</si>
  <si>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</si>
  <si>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</si>
  <si>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</si>
  <si>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</si>
  <si>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</si>
  <si>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</si>
  <si>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</si>
  <si>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</si>
  <si>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</si>
  <si>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</si>
  <si>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</si>
  <si>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</si>
  <si>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</si>
  <si>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</si>
  <si>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</si>
  <si>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</si>
  <si>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</si>
  <si>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</si>
  <si>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</si>
  <si>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</si>
  <si>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</si>
  <si>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</si>
  <si>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</si>
  <si>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</si>
  <si>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</si>
  <si>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</si>
  <si>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</si>
  <si>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</si>
  <si>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</si>
  <si>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</si>
  <si>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</si>
  <si>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</si>
  <si>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</si>
  <si>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</si>
  <si>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</si>
  <si>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</si>
  <si>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</si>
  <si>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</si>
  <si>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</si>
  <si>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</si>
  <si>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</si>
  <si>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</si>
  <si>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</si>
  <si>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</si>
  <si>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</si>
  <si>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</si>
  <si>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</si>
  <si>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</si>
  <si>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</si>
  <si>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</si>
  <si>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</si>
  <si>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</si>
  <si>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</si>
  <si>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</si>
  <si>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</si>
  <si>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</si>
  <si>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</si>
  <si>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</si>
  <si>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 xml:space="preserve">DUBROVAČKI VJESNIK d.o.o. </t>
  </si>
  <si>
    <t>DUBROVNIK</t>
  </si>
  <si>
    <t>MB 3303837 OIB 71342575080</t>
  </si>
  <si>
    <t>ŠIBENSKI LIST d.o.o.</t>
  </si>
  <si>
    <t>ŠIBENIK</t>
  </si>
  <si>
    <t>MB 03158675 OIB 94202251484</t>
  </si>
  <si>
    <t>DA</t>
  </si>
  <si>
    <t>KONSOLIDIRANI RAČUN DOBITI I GUBITKA</t>
  </si>
  <si>
    <t>KONSOLIDIRANI IZVJEŠTAJ O NOVČANOM TIJEKU - Indirektna metoda</t>
  </si>
  <si>
    <t>KONSOLIDIRANI IZVJEŠTAJ O PROMJENAMA KAPITALA</t>
  </si>
  <si>
    <r>
      <t xml:space="preserve">I. POSLOVNI PRIHODI </t>
    </r>
    <r>
      <rPr>
        <sz val="9"/>
        <rFont val="Calibri"/>
        <family val="2"/>
      </rPr>
      <t>(112+113)</t>
    </r>
  </si>
  <si>
    <r>
      <t xml:space="preserve">II. POSLOVNI RASHODI </t>
    </r>
    <r>
      <rPr>
        <sz val="9"/>
        <rFont val="Calibri"/>
        <family val="2"/>
      </rPr>
      <t>(115+116+120+124+125+126+129+130)</t>
    </r>
  </si>
  <si>
    <r>
      <t xml:space="preserve">    2. Materijalni troškovi </t>
    </r>
    <r>
      <rPr>
        <sz val="9"/>
        <rFont val="Calibri"/>
        <family val="2"/>
      </rPr>
      <t>(117 do 119)</t>
    </r>
  </si>
  <si>
    <r>
      <t xml:space="preserve">   3. Troškovi osoblja </t>
    </r>
    <r>
      <rPr>
        <sz val="9"/>
        <rFont val="Calibri"/>
        <family val="2"/>
      </rPr>
      <t>(121 do 123)</t>
    </r>
  </si>
  <si>
    <r>
      <t xml:space="preserve">   6. Vrijednosno usklađivanje </t>
    </r>
    <r>
      <rPr>
        <sz val="9"/>
        <rFont val="Calibri"/>
        <family val="2"/>
      </rPr>
      <t>(127+128)</t>
    </r>
  </si>
  <si>
    <r>
      <t xml:space="preserve">III. FINANCIJSKI PRIHODI </t>
    </r>
    <r>
      <rPr>
        <sz val="9"/>
        <rFont val="Calibri"/>
        <family val="2"/>
      </rPr>
      <t>(132 do 136)</t>
    </r>
  </si>
  <si>
    <r>
      <t xml:space="preserve">IV. FINANCIJSKI RASHODI </t>
    </r>
    <r>
      <rPr>
        <sz val="9"/>
        <rFont val="Calibri"/>
        <family val="2"/>
      </rPr>
      <t>(138 do 141)</t>
    </r>
  </si>
  <si>
    <r>
      <t xml:space="preserve">IX.  UKUPNI PRIHODI </t>
    </r>
    <r>
      <rPr>
        <sz val="9"/>
        <rFont val="Calibri"/>
        <family val="2"/>
      </rPr>
      <t>(111+131+142 + 144)</t>
    </r>
  </si>
  <si>
    <r>
      <t xml:space="preserve">X.   UKUPNI RASHODI </t>
    </r>
    <r>
      <rPr>
        <sz val="9"/>
        <rFont val="Calibri"/>
        <family val="2"/>
      </rPr>
      <t>(114+137+143 + 145)</t>
    </r>
  </si>
  <si>
    <r>
      <t xml:space="preserve">XI.  DOBIT ILI GUBITAK PRIJE OPOREZIVANJA </t>
    </r>
    <r>
      <rPr>
        <sz val="9"/>
        <rFont val="Calibri"/>
        <family val="2"/>
      </rPr>
      <t>(146-147)</t>
    </r>
  </si>
  <si>
    <r>
      <t xml:space="preserve">XIII. DOBIT ILI GUBITAK RAZDOBLJA </t>
    </r>
    <r>
      <rPr>
        <sz val="9"/>
        <rFont val="Calibri"/>
        <family val="2"/>
      </rPr>
      <t>(148-151)</t>
    </r>
  </si>
  <si>
    <r>
      <t xml:space="preserve">II. OSTALA SVEOBUHVATNA DOBIT/GUBITAK PRIJE POREZA </t>
    </r>
    <r>
      <rPr>
        <sz val="9"/>
        <rFont val="Calibri"/>
        <family val="2"/>
      </rPr>
      <t>(159 do 165)</t>
    </r>
  </si>
  <si>
    <r>
      <t>IV. NETO OSTALA SVEOBUHVATNA DOBIT ILI GUBITAK
      RAZDOBLJA</t>
    </r>
    <r>
      <rPr>
        <sz val="9"/>
        <rFont val="Calibri"/>
        <family val="2"/>
      </rPr>
      <t xml:space="preserve"> (158-166)</t>
    </r>
  </si>
  <si>
    <t>Rbr. bilješke</t>
  </si>
  <si>
    <t>Prethodna godina
(neto)</t>
  </si>
  <si>
    <t>3.</t>
  </si>
  <si>
    <t>4.</t>
  </si>
  <si>
    <t>AKTIVA</t>
  </si>
  <si>
    <r>
      <t xml:space="preserve">B)  DUGOTRAJNA IMOVINA </t>
    </r>
    <r>
      <rPr>
        <sz val="8"/>
        <rFont val="Arial"/>
        <family val="2"/>
      </rPr>
      <t>(003+010+020+029+033)</t>
    </r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</si>
  <si>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</si>
  <si>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</si>
  <si>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</si>
  <si>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</si>
  <si>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</si>
  <si>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</si>
  <si>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 xml:space="preserve"> </t>
  </si>
  <si>
    <t xml:space="preserve">Tromjesečje </t>
  </si>
  <si>
    <t xml:space="preserve">Obveznik: 35075764438 SLOBODNA DALMACIJA d.d. </t>
  </si>
  <si>
    <t>BILANCA (konsolidirana)</t>
  </si>
  <si>
    <t>31.12.2015.</t>
  </si>
  <si>
    <t>Miroslav Ivić, Boris Kamber</t>
  </si>
  <si>
    <t>u razdoblju 1.1.2015. do 31.12.2015.</t>
  </si>
  <si>
    <t>stanje na dan 31.12.2015.</t>
  </si>
  <si>
    <t>Tekuća godina 
(neto)</t>
  </si>
  <si>
    <t xml:space="preserve">Kumulativno </t>
  </si>
  <si>
    <t>Razlika
2015.vs.2014</t>
  </si>
  <si>
    <t>Index</t>
  </si>
  <si>
    <t xml:space="preserve">u razdoblju 1.1.2015 do 31.12.2015. 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</si>
  <si>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</si>
  <si>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</si>
  <si>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</si>
  <si>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</si>
  <si>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</si>
  <si>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</si>
  <si>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</si>
  <si>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Bilješke uz  konsolidirane financijske izvještaje  TFI - POD 31.12.2015.</t>
  </si>
  <si>
    <t>U razdoblju od 1.1. do 31.12.2015.god.</t>
  </si>
  <si>
    <r>
      <t>5.</t>
    </r>
    <r>
      <rPr>
        <b/>
        <sz val="11"/>
        <rFont val="Calibri"/>
        <family val="2"/>
      </rPr>
      <t xml:space="preserve"> Konsolidirani rezultat poslovanja 1-12 2015 god</t>
    </r>
    <r>
      <rPr>
        <sz val="11"/>
        <rFont val="Calibri"/>
        <family val="2"/>
      </rPr>
      <t xml:space="preserve">.  je dobitak u iznosu od </t>
    </r>
    <r>
      <rPr>
        <b/>
        <sz val="11"/>
        <rFont val="Calibri"/>
        <family val="2"/>
      </rPr>
      <t xml:space="preserve">1,23 mil. kuna </t>
    </r>
  </si>
  <si>
    <r>
      <t xml:space="preserve">6. </t>
    </r>
    <r>
      <rPr>
        <b/>
        <sz val="11"/>
        <rFont val="Calibri"/>
        <family val="2"/>
      </rPr>
      <t>Prihodi od prodaje</t>
    </r>
    <r>
      <rPr>
        <sz val="11"/>
        <rFont val="Calibri"/>
        <family val="2"/>
      </rPr>
      <t xml:space="preserve"> u 2015.g.  manji su  u odnosu na 2014.g. za 8% , </t>
    </r>
  </si>
  <si>
    <r>
      <t xml:space="preserve">        a  </t>
    </r>
    <r>
      <rPr>
        <b/>
        <sz val="11"/>
        <rFont val="Calibri"/>
        <family val="2"/>
      </rPr>
      <t>ukupni prihodi</t>
    </r>
    <r>
      <rPr>
        <sz val="11"/>
        <rFont val="Calibri"/>
        <family val="2"/>
      </rPr>
      <t xml:space="preserve"> su za 14%  manji  u odnosu na isto razdoblje prošle godine.</t>
    </r>
  </si>
  <si>
    <r>
      <t xml:space="preserve">7. </t>
    </r>
    <r>
      <rPr>
        <b/>
        <sz val="11"/>
        <rFont val="Calibri"/>
        <family val="2"/>
      </rPr>
      <t xml:space="preserve">Poslovni rashodi </t>
    </r>
    <r>
      <rPr>
        <sz val="11"/>
        <rFont val="Calibri"/>
        <family val="2"/>
      </rPr>
      <t xml:space="preserve">u 2015.g.  manji su za 8% u odnosu na isto razdoblje u 2014.g. </t>
    </r>
  </si>
  <si>
    <t>8. Likvidnost je dobra i na vrijeme se podmiruju sve obveze prema državi, zaposlenicima i vjerovnicima.</t>
  </si>
  <si>
    <r>
      <rPr>
        <b/>
        <sz val="11"/>
        <rFont val="Calibri"/>
        <family val="2"/>
      </rPr>
      <t xml:space="preserve">   Ukupni rashodi </t>
    </r>
    <r>
      <rPr>
        <sz val="11"/>
        <rFont val="Calibri"/>
        <family val="2"/>
      </rPr>
      <t>su za 11% manji u odnosu na 2014. god.</t>
    </r>
  </si>
  <si>
    <t>9. Društvo je 31.12.2015. god. provelo vrijednosno usklađenje dugotrajne financijske imovine za 94,9 mil. kuna.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</si>
</sst>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_k_n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(#,##0\)"/>
    <numFmt numFmtId="200" formatCode="0%_);\(0%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Trebuchet MS"/>
      <family val="2"/>
    </font>
    <font>
      <sz val="10"/>
      <name val="CRO_Avant_Garde_II-Normal"/>
      <family val="0"/>
    </font>
    <font>
      <sz val="9"/>
      <name val="Tahoma"/>
      <family val="2"/>
    </font>
    <font>
      <u val="single"/>
      <sz val="10"/>
      <color indexed="36"/>
      <name val="CRO_Avant_Garde_II-Norm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0"/>
      <color theme="1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14" fontId="5" fillId="6" borderId="3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3" borderId="8" applyNumberFormat="0" applyFont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5" fillId="0" borderId="0">
      <alignment horizontal="center" vertical="top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94">
      <alignment vertical="top"/>
      <protection/>
    </xf>
    <xf numFmtId="14" fontId="5" fillId="0" borderId="11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Fill="1" applyBorder="1" applyAlignment="1" applyProtection="1">
      <alignment horizontal="left" vertical="center"/>
      <protection hidden="1"/>
    </xf>
    <xf numFmtId="0" fontId="0" fillId="0" borderId="12" xfId="82" applyFont="1" applyFill="1" applyBorder="1" applyAlignment="1" applyProtection="1">
      <alignment horizontal="left" vertical="center" wrapText="1"/>
      <protection hidden="1"/>
    </xf>
    <xf numFmtId="0" fontId="0" fillId="0" borderId="13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vertical="center"/>
      <protection hidden="1"/>
    </xf>
    <xf numFmtId="0" fontId="0" fillId="0" borderId="0" xfId="82" applyFont="1" applyFill="1" applyBorder="1" applyAlignment="1" applyProtection="1">
      <alignment horizontal="center" vertical="center" wrapText="1"/>
      <protection hidden="1"/>
    </xf>
    <xf numFmtId="1" fontId="5" fillId="0" borderId="14" xfId="82" applyNumberFormat="1" applyFont="1" applyFill="1" applyBorder="1" applyAlignment="1" applyProtection="1">
      <alignment horizontal="center" vertical="center"/>
      <protection hidden="1" locked="0"/>
    </xf>
    <xf numFmtId="0" fontId="5" fillId="0" borderId="12" xfId="82" applyFont="1" applyFill="1" applyBorder="1" applyAlignment="1" applyProtection="1">
      <alignment horizontal="right" vertical="center"/>
      <protection hidden="1" locked="0"/>
    </xf>
    <xf numFmtId="0" fontId="0" fillId="0" borderId="0" xfId="82" applyFont="1" applyBorder="1" applyAlignment="1" applyProtection="1">
      <alignment/>
      <protection hidden="1"/>
    </xf>
    <xf numFmtId="0" fontId="5" fillId="0" borderId="14" xfId="82" applyFont="1" applyFill="1" applyBorder="1" applyAlignment="1" applyProtection="1">
      <alignment horizontal="center" vertical="center"/>
      <protection hidden="1" locked="0"/>
    </xf>
    <xf numFmtId="0" fontId="5" fillId="0" borderId="0" xfId="82" applyFont="1" applyBorder="1" applyAlignment="1" applyProtection="1">
      <alignment vertical="top"/>
      <protection hidden="1"/>
    </xf>
    <xf numFmtId="49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0" fontId="5" fillId="0" borderId="13" xfId="82" applyFont="1" applyFill="1" applyBorder="1" applyAlignment="1" applyProtection="1">
      <alignment horizontal="right" vertical="center"/>
      <protection hidden="1" locked="0"/>
    </xf>
    <xf numFmtId="0" fontId="5" fillId="0" borderId="0" xfId="82" applyFont="1" applyFill="1" applyBorder="1" applyAlignment="1" applyProtection="1">
      <alignment horizontal="right" vertical="center"/>
      <protection hidden="1" locked="0"/>
    </xf>
    <xf numFmtId="49" fontId="5" fillId="0" borderId="0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12" xfId="82" applyNumberFormat="1" applyFont="1" applyBorder="1" applyAlignment="1" applyProtection="1">
      <alignment horizontal="center" vertical="center"/>
      <protection hidden="1" locked="0"/>
    </xf>
    <xf numFmtId="0" fontId="5" fillId="0" borderId="13" xfId="82" applyFont="1" applyBorder="1" applyAlignment="1" applyProtection="1">
      <alignment vertical="center"/>
      <protection hidden="1"/>
    </xf>
    <xf numFmtId="0" fontId="29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3" fontId="28" fillId="0" borderId="11" xfId="0" applyNumberFormat="1" applyFont="1" applyFill="1" applyBorder="1" applyAlignment="1" applyProtection="1">
      <alignment horizontal="center" vertical="center" wrapText="1"/>
      <protection hidden="1"/>
    </xf>
    <xf numFmtId="167" fontId="28" fillId="0" borderId="15" xfId="0" applyNumberFormat="1" applyFont="1" applyFill="1" applyBorder="1" applyAlignment="1">
      <alignment horizontal="center" vertical="center"/>
    </xf>
    <xf numFmtId="167" fontId="28" fillId="0" borderId="16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7" fontId="28" fillId="0" borderId="17" xfId="0" applyNumberFormat="1" applyFont="1" applyFill="1" applyBorder="1" applyAlignment="1">
      <alignment horizontal="center" vertical="center"/>
    </xf>
    <xf numFmtId="167" fontId="28" fillId="0" borderId="11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3" fontId="28" fillId="0" borderId="11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 applyProtection="1">
      <alignment vertical="center"/>
      <protection locked="0"/>
    </xf>
    <xf numFmtId="3" fontId="30" fillId="0" borderId="16" xfId="0" applyNumberFormat="1" applyFont="1" applyFill="1" applyBorder="1" applyAlignment="1" applyProtection="1">
      <alignment vertical="center"/>
      <protection locked="0"/>
    </xf>
    <xf numFmtId="3" fontId="29" fillId="24" borderId="17" xfId="0" applyNumberFormat="1" applyFont="1" applyFill="1" applyBorder="1" applyAlignment="1" applyProtection="1">
      <alignment vertical="center"/>
      <protection hidden="1"/>
    </xf>
    <xf numFmtId="3" fontId="28" fillId="24" borderId="16" xfId="0" applyNumberFormat="1" applyFont="1" applyFill="1" applyBorder="1" applyAlignment="1" applyProtection="1">
      <alignment vertical="center"/>
      <protection hidden="1"/>
    </xf>
    <xf numFmtId="3" fontId="28" fillId="24" borderId="17" xfId="0" applyNumberFormat="1" applyFont="1" applyFill="1" applyBorder="1" applyAlignment="1" applyProtection="1">
      <alignment vertical="center"/>
      <protection hidden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167" fontId="28" fillId="0" borderId="19" xfId="0" applyNumberFormat="1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 applyProtection="1">
      <alignment vertical="center"/>
      <protection locked="0"/>
    </xf>
    <xf numFmtId="3" fontId="29" fillId="0" borderId="17" xfId="0" applyNumberFormat="1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20" xfId="82" applyFont="1" applyBorder="1" applyAlignment="1">
      <alignment/>
      <protection/>
    </xf>
    <xf numFmtId="0" fontId="0" fillId="0" borderId="21" xfId="82" applyFont="1" applyBorder="1" applyAlignment="1">
      <alignment/>
      <protection/>
    </xf>
    <xf numFmtId="0" fontId="0" fillId="0" borderId="0" xfId="82" applyFont="1" applyAlignment="1">
      <alignment/>
      <protection/>
    </xf>
    <xf numFmtId="0" fontId="0" fillId="0" borderId="13" xfId="82" applyFont="1" applyFill="1" applyBorder="1" applyAlignment="1" applyProtection="1">
      <alignment horizontal="center" vertical="center"/>
      <protection hidden="1" locked="0"/>
    </xf>
    <xf numFmtId="0" fontId="0" fillId="0" borderId="12" xfId="82" applyFont="1" applyBorder="1" applyAlignment="1" applyProtection="1">
      <alignment horizontal="left" vertical="center" wrapText="1"/>
      <protection hidden="1"/>
    </xf>
    <xf numFmtId="0" fontId="0" fillId="0" borderId="13" xfId="82" applyFont="1" applyBorder="1" applyAlignment="1" applyProtection="1">
      <alignment/>
      <protection hidden="1"/>
    </xf>
    <xf numFmtId="0" fontId="5" fillId="0" borderId="0" xfId="82" applyFont="1" applyBorder="1" applyAlignment="1" applyProtection="1">
      <alignment horizontal="right" vertical="center" wrapText="1"/>
      <protection hidden="1"/>
    </xf>
    <xf numFmtId="0" fontId="5" fillId="0" borderId="0" xfId="82" applyFont="1" applyBorder="1" applyAlignment="1" applyProtection="1">
      <alignment horizontal="right"/>
      <protection hidden="1"/>
    </xf>
    <xf numFmtId="0" fontId="5" fillId="0" borderId="0" xfId="82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wrapText="1"/>
      <protection hidden="1"/>
    </xf>
    <xf numFmtId="0" fontId="0" fillId="0" borderId="12" xfId="82" applyFont="1" applyBorder="1" applyAlignment="1" applyProtection="1">
      <alignment wrapText="1"/>
      <protection hidden="1"/>
    </xf>
    <xf numFmtId="0" fontId="0" fillId="0" borderId="13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12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left"/>
      <protection hidden="1"/>
    </xf>
    <xf numFmtId="0" fontId="0" fillId="0" borderId="0" xfId="82" applyFont="1" applyFill="1" applyBorder="1" applyAlignment="1" applyProtection="1">
      <alignment/>
      <protection hidden="1"/>
    </xf>
    <xf numFmtId="0" fontId="0" fillId="0" borderId="0" xfId="82" applyFont="1" applyBorder="1" applyAlignment="1" applyProtection="1">
      <alignment vertical="top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vertical="top"/>
      <protection hidden="1"/>
    </xf>
    <xf numFmtId="0" fontId="0" fillId="0" borderId="0" xfId="82" applyFont="1" applyBorder="1" applyAlignment="1">
      <alignment/>
      <protection/>
    </xf>
    <xf numFmtId="0" fontId="0" fillId="0" borderId="12" xfId="82" applyFont="1" applyBorder="1" applyAlignment="1" applyProtection="1">
      <alignment horizontal="left" vertical="top" wrapText="1"/>
      <protection hidden="1"/>
    </xf>
    <xf numFmtId="0" fontId="0" fillId="0" borderId="13" xfId="82" applyFont="1" applyBorder="1" applyAlignment="1">
      <alignment/>
      <protection/>
    </xf>
    <xf numFmtId="0" fontId="0" fillId="0" borderId="0" xfId="82" applyFont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vertical="top" wrapText="1"/>
      <protection hidden="1"/>
    </xf>
    <xf numFmtId="0" fontId="0" fillId="0" borderId="12" xfId="82" applyFont="1" applyBorder="1" applyAlignment="1" applyProtection="1">
      <alignment horizontal="left" vertical="top" wrapText="1" indent="2"/>
      <protection hidden="1"/>
    </xf>
    <xf numFmtId="0" fontId="0" fillId="0" borderId="13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right" vertical="top"/>
      <protection hidden="1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0" xfId="82" applyFont="1" applyFill="1" applyBorder="1" applyAlignment="1">
      <alignment/>
      <protection/>
    </xf>
    <xf numFmtId="0" fontId="0" fillId="0" borderId="13" xfId="82" applyFont="1" applyBorder="1" applyAlignment="1" applyProtection="1">
      <alignment horizontal="left" vertical="top"/>
      <protection hidden="1"/>
    </xf>
    <xf numFmtId="0" fontId="0" fillId="0" borderId="0" xfId="82" applyFont="1" applyBorder="1" applyAlignment="1" applyProtection="1">
      <alignment horizontal="left" vertical="top"/>
      <protection hidden="1"/>
    </xf>
    <xf numFmtId="0" fontId="0" fillId="0" borderId="12" xfId="82" applyFont="1" applyBorder="1" applyAlignment="1" applyProtection="1">
      <alignment horizontal="left"/>
      <protection hidden="1"/>
    </xf>
    <xf numFmtId="0" fontId="0" fillId="0" borderId="20" xfId="82" applyFont="1" applyBorder="1" applyAlignment="1" applyProtection="1">
      <alignment/>
      <protection hidden="1"/>
    </xf>
    <xf numFmtId="0" fontId="0" fillId="0" borderId="21" xfId="82" applyFont="1" applyBorder="1" applyAlignment="1" applyProtection="1">
      <alignment/>
      <protection hidden="1"/>
    </xf>
    <xf numFmtId="0" fontId="0" fillId="0" borderId="13" xfId="82" applyFont="1" applyBorder="1" applyAlignment="1" applyProtection="1">
      <alignment horizontal="left"/>
      <protection hidden="1"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12" xfId="82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vertical="center"/>
      <protection hidden="1"/>
    </xf>
    <xf numFmtId="0" fontId="6" fillId="0" borderId="12" xfId="94" applyFont="1" applyFill="1" applyBorder="1" applyAlignment="1" applyProtection="1">
      <alignment vertical="center"/>
      <protection hidden="1"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0" fillId="0" borderId="3" xfId="82" applyFont="1" applyBorder="1" applyAlignment="1" applyProtection="1">
      <alignment/>
      <protection hidden="1"/>
    </xf>
    <xf numFmtId="0" fontId="0" fillId="0" borderId="3" xfId="82" applyFont="1" applyBorder="1" applyAlignment="1">
      <alignment/>
      <protection/>
    </xf>
    <xf numFmtId="0" fontId="0" fillId="0" borderId="22" xfId="82" applyFont="1" applyBorder="1" applyAlignment="1" applyProtection="1">
      <alignment/>
      <protection hidden="1"/>
    </xf>
    <xf numFmtId="0" fontId="0" fillId="0" borderId="23" xfId="82" applyFont="1" applyFill="1" applyBorder="1" applyAlignment="1" applyProtection="1">
      <alignment horizontal="right" vertical="top" wrapText="1"/>
      <protection hidden="1"/>
    </xf>
    <xf numFmtId="0" fontId="0" fillId="0" borderId="24" xfId="82" applyFont="1" applyFill="1" applyBorder="1" applyAlignment="1" applyProtection="1">
      <alignment horizontal="right" vertical="top" wrapText="1"/>
      <protection hidden="1"/>
    </xf>
    <xf numFmtId="0" fontId="0" fillId="0" borderId="24" xfId="82" applyFont="1" applyFill="1" applyBorder="1" applyAlignment="1" applyProtection="1">
      <alignment/>
      <protection hidden="1"/>
    </xf>
    <xf numFmtId="0" fontId="0" fillId="0" borderId="25" xfId="82" applyFont="1" applyFill="1" applyBorder="1" applyAlignment="1" applyProtection="1">
      <alignment/>
      <protection hidden="1"/>
    </xf>
    <xf numFmtId="0" fontId="0" fillId="0" borderId="0" xfId="82" applyFont="1" applyFill="1" applyAlignment="1">
      <alignment/>
      <protection/>
    </xf>
    <xf numFmtId="0" fontId="0" fillId="0" borderId="0" xfId="82" applyFont="1" applyFill="1" applyBorder="1" applyAlignment="1" applyProtection="1">
      <alignment horizontal="right"/>
      <protection hidden="1"/>
    </xf>
    <xf numFmtId="0" fontId="0" fillId="0" borderId="0" xfId="82" applyFont="1" applyFill="1" applyBorder="1" applyAlignment="1" applyProtection="1">
      <alignment vertical="top"/>
      <protection hidden="1"/>
    </xf>
    <xf numFmtId="0" fontId="0" fillId="0" borderId="0" xfId="82" applyFont="1" applyFill="1" applyBorder="1" applyAlignment="1" applyProtection="1">
      <alignment horizontal="left" vertical="top" indent="2"/>
      <protection hidden="1"/>
    </xf>
    <xf numFmtId="0" fontId="1" fillId="0" borderId="0" xfId="0" applyFont="1" applyAlignment="1">
      <alignment/>
    </xf>
    <xf numFmtId="0" fontId="36" fillId="21" borderId="26" xfId="0" applyFont="1" applyFill="1" applyBorder="1" applyAlignment="1" applyProtection="1">
      <alignment horizontal="center" vertical="center" wrapText="1"/>
      <protection hidden="1"/>
    </xf>
    <xf numFmtId="0" fontId="36" fillId="21" borderId="27" xfId="0" applyFont="1" applyFill="1" applyBorder="1" applyAlignment="1" applyProtection="1">
      <alignment horizontal="center" vertical="center" wrapText="1"/>
      <protection hidden="1"/>
    </xf>
    <xf numFmtId="0" fontId="36" fillId="21" borderId="27" xfId="0" applyFont="1" applyFill="1" applyBorder="1" applyAlignment="1" applyProtection="1">
      <alignment horizontal="center" vertical="center"/>
      <protection hidden="1"/>
    </xf>
    <xf numFmtId="167" fontId="36" fillId="0" borderId="15" xfId="0" applyNumberFormat="1" applyFont="1" applyFill="1" applyBorder="1" applyAlignment="1">
      <alignment horizontal="center" vertical="center"/>
    </xf>
    <xf numFmtId="167" fontId="36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67" fontId="36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0" xfId="97" applyFont="1">
      <alignment vertical="top"/>
      <protection/>
    </xf>
    <xf numFmtId="0" fontId="37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3" fontId="29" fillId="0" borderId="16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5" fillId="24" borderId="0" xfId="0" applyFont="1" applyFill="1" applyBorder="1" applyAlignment="1" applyProtection="1">
      <alignment vertical="center" wrapText="1"/>
      <protection hidden="1"/>
    </xf>
    <xf numFmtId="167" fontId="36" fillId="0" borderId="19" xfId="0" applyNumberFormat="1" applyFont="1" applyFill="1" applyBorder="1" applyAlignment="1">
      <alignment horizontal="center" vertical="center"/>
    </xf>
    <xf numFmtId="3" fontId="5" fillId="0" borderId="14" xfId="82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29" fillId="24" borderId="16" xfId="0" applyNumberFormat="1" applyFont="1" applyFill="1" applyBorder="1" applyAlignment="1" applyProtection="1">
      <alignment vertical="center"/>
      <protection hidden="1"/>
    </xf>
    <xf numFmtId="3" fontId="29" fillId="0" borderId="11" xfId="0" applyNumberFormat="1" applyFont="1" applyFill="1" applyBorder="1" applyAlignment="1" applyProtection="1">
      <alignment vertical="center"/>
      <protection locked="0"/>
    </xf>
    <xf numFmtId="3" fontId="29" fillId="0" borderId="11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9" fontId="29" fillId="0" borderId="0" xfId="87" applyFont="1" applyFill="1" applyAlignment="1">
      <alignment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 vertical="top" wrapText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3" fontId="28" fillId="0" borderId="17" xfId="0" applyNumberFormat="1" applyFont="1" applyFill="1" applyBorder="1" applyAlignment="1" applyProtection="1">
      <alignment vertical="center"/>
      <protection hidden="1"/>
    </xf>
    <xf numFmtId="3" fontId="36" fillId="24" borderId="16" xfId="0" applyNumberFormat="1" applyFont="1" applyFill="1" applyBorder="1" applyAlignment="1" applyProtection="1">
      <alignment vertical="center"/>
      <protection hidden="1"/>
    </xf>
    <xf numFmtId="3" fontId="36" fillId="24" borderId="19" xfId="0" applyNumberFormat="1" applyFont="1" applyFill="1" applyBorder="1" applyAlignment="1" applyProtection="1">
      <alignment vertical="center"/>
      <protection hidden="1"/>
    </xf>
    <xf numFmtId="0" fontId="5" fillId="24" borderId="20" xfId="0" applyFont="1" applyFill="1" applyBorder="1" applyAlignment="1" applyProtection="1">
      <alignment vertical="center" wrapText="1"/>
      <protection hidden="1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 applyProtection="1">
      <alignment horizontal="center" vertical="center" wrapText="1"/>
      <protection hidden="1"/>
    </xf>
    <xf numFmtId="0" fontId="36" fillId="21" borderId="29" xfId="0" applyFont="1" applyFill="1" applyBorder="1" applyAlignment="1" applyProtection="1">
      <alignment horizontal="center" vertical="center" wrapText="1"/>
      <protection hidden="1"/>
    </xf>
    <xf numFmtId="0" fontId="1" fillId="20" borderId="29" xfId="0" applyFont="1" applyFill="1" applyBorder="1" applyAlignment="1">
      <alignment horizontal="left" vertical="center" wrapText="1"/>
    </xf>
    <xf numFmtId="167" fontId="36" fillId="0" borderId="29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1" fillId="20" borderId="29" xfId="0" applyFont="1" applyFill="1" applyBorder="1" applyAlignment="1">
      <alignment vertical="center"/>
    </xf>
    <xf numFmtId="167" fontId="36" fillId="0" borderId="18" xfId="0" applyNumberFormat="1" applyFont="1" applyFill="1" applyBorder="1" applyAlignment="1">
      <alignment horizontal="center" vertical="center"/>
    </xf>
    <xf numFmtId="3" fontId="1" fillId="0" borderId="29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29" fillId="0" borderId="29" xfId="0" applyNumberFormat="1" applyFont="1" applyFill="1" applyBorder="1" applyAlignment="1">
      <alignment/>
    </xf>
    <xf numFmtId="3" fontId="29" fillId="0" borderId="29" xfId="0" applyNumberFormat="1" applyFont="1" applyBorder="1" applyAlignment="1">
      <alignment/>
    </xf>
    <xf numFmtId="0" fontId="28" fillId="0" borderId="29" xfId="0" applyFont="1" applyFill="1" applyBorder="1" applyAlignment="1">
      <alignment horizontal="left" vertical="center" wrapText="1"/>
    </xf>
    <xf numFmtId="3" fontId="28" fillId="0" borderId="19" xfId="0" applyNumberFormat="1" applyFont="1" applyFill="1" applyBorder="1" applyAlignment="1" applyProtection="1">
      <alignment vertical="center"/>
      <protection hidden="1"/>
    </xf>
    <xf numFmtId="3" fontId="29" fillId="0" borderId="16" xfId="0" applyNumberFormat="1" applyFont="1" applyFill="1" applyBorder="1" applyAlignment="1" applyProtection="1">
      <alignment vertical="center"/>
      <protection hidden="1"/>
    </xf>
    <xf numFmtId="3" fontId="29" fillId="0" borderId="17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3" fontId="29" fillId="0" borderId="15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/>
    </xf>
    <xf numFmtId="0" fontId="6" fillId="0" borderId="0" xfId="97" applyFont="1" applyBorder="1" applyAlignment="1">
      <alignment/>
      <protection/>
    </xf>
    <xf numFmtId="0" fontId="38" fillId="0" borderId="0" xfId="0" applyFont="1" applyBorder="1" applyAlignment="1">
      <alignment horizontal="left" indent="1"/>
    </xf>
    <xf numFmtId="0" fontId="39" fillId="0" borderId="0" xfId="97" applyFont="1" applyBorder="1" applyAlignment="1">
      <alignment/>
      <protection/>
    </xf>
    <xf numFmtId="0" fontId="6" fillId="0" borderId="0" xfId="94" applyBorder="1" applyAlignment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23" xfId="82" applyFont="1" applyFill="1" applyBorder="1" applyAlignment="1" applyProtection="1">
      <alignment horizontal="left" vertical="center"/>
      <protection hidden="1" locked="0"/>
    </xf>
    <xf numFmtId="0" fontId="0" fillId="0" borderId="24" xfId="82" applyFont="1" applyFill="1" applyBorder="1" applyAlignment="1">
      <alignment horizontal="left" vertical="center"/>
      <protection/>
    </xf>
    <xf numFmtId="0" fontId="0" fillId="0" borderId="25" xfId="82" applyFont="1" applyFill="1" applyBorder="1" applyAlignment="1">
      <alignment horizontal="left" vertical="center"/>
      <protection/>
    </xf>
    <xf numFmtId="0" fontId="5" fillId="0" borderId="13" xfId="82" applyFont="1" applyFill="1" applyBorder="1" applyAlignment="1" applyProtection="1">
      <alignment horizontal="left" vertical="center" wrapText="1"/>
      <protection hidden="1"/>
    </xf>
    <xf numFmtId="0" fontId="5" fillId="0" borderId="0" xfId="82" applyFont="1" applyFill="1" applyBorder="1" applyAlignment="1" applyProtection="1">
      <alignment horizontal="left" vertical="center" wrapText="1"/>
      <protection hidden="1"/>
    </xf>
    <xf numFmtId="0" fontId="5" fillId="0" borderId="12" xfId="82" applyFont="1" applyFill="1" applyBorder="1" applyAlignment="1" applyProtection="1">
      <alignment horizontal="left" vertical="center" wrapText="1"/>
      <protection hidden="1"/>
    </xf>
    <xf numFmtId="0" fontId="5" fillId="0" borderId="13" xfId="82" applyFont="1" applyBorder="1" applyAlignment="1" applyProtection="1">
      <alignment horizontal="center" vertical="center" wrapText="1"/>
      <protection hidden="1"/>
    </xf>
    <xf numFmtId="0" fontId="5" fillId="0" borderId="0" xfId="82" applyFont="1" applyBorder="1" applyAlignment="1" applyProtection="1">
      <alignment horizontal="center" vertical="center" wrapText="1"/>
      <protection hidden="1"/>
    </xf>
    <xf numFmtId="0" fontId="5" fillId="0" borderId="12" xfId="82" applyFont="1" applyBorder="1" applyAlignment="1" applyProtection="1">
      <alignment horizontal="center" vertical="center" wrapText="1"/>
      <protection hidden="1"/>
    </xf>
    <xf numFmtId="0" fontId="0" fillId="0" borderId="13" xfId="82" applyFont="1" applyBorder="1" applyAlignment="1" applyProtection="1">
      <alignment horizontal="right" vertical="center"/>
      <protection hidden="1"/>
    </xf>
    <xf numFmtId="0" fontId="0" fillId="0" borderId="12" xfId="82" applyFont="1" applyBorder="1" applyAlignment="1" applyProtection="1">
      <alignment horizontal="right"/>
      <protection hidden="1"/>
    </xf>
    <xf numFmtId="49" fontId="5" fillId="0" borderId="23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13" xfId="82" applyFont="1" applyBorder="1" applyAlignment="1" applyProtection="1">
      <alignment horizontal="right" vertical="center" wrapText="1"/>
      <protection hidden="1"/>
    </xf>
    <xf numFmtId="0" fontId="0" fillId="0" borderId="12" xfId="82" applyFont="1" applyBorder="1" applyAlignment="1" applyProtection="1">
      <alignment horizontal="right" wrapText="1"/>
      <protection hidden="1"/>
    </xf>
    <xf numFmtId="0" fontId="0" fillId="0" borderId="0" xfId="82" applyFont="1" applyBorder="1" applyAlignment="1" applyProtection="1">
      <alignment horizontal="right" wrapText="1"/>
      <protection hidden="1"/>
    </xf>
    <xf numFmtId="0" fontId="0" fillId="0" borderId="13" xfId="82" applyFont="1" applyBorder="1" applyAlignment="1" applyProtection="1">
      <alignment horizontal="right" wrapText="1"/>
      <protection hidden="1"/>
    </xf>
    <xf numFmtId="0" fontId="2" fillId="0" borderId="23" xfId="54" applyFont="1" applyFill="1" applyBorder="1" applyAlignment="1" applyProtection="1">
      <alignment/>
      <protection hidden="1" locked="0"/>
    </xf>
    <xf numFmtId="0" fontId="5" fillId="0" borderId="24" xfId="82" applyFont="1" applyFill="1" applyBorder="1" applyAlignment="1" applyProtection="1">
      <alignment/>
      <protection hidden="1" locked="0"/>
    </xf>
    <xf numFmtId="0" fontId="5" fillId="0" borderId="25" xfId="82" applyFont="1" applyFill="1" applyBorder="1" applyAlignment="1" applyProtection="1">
      <alignment/>
      <protection hidden="1" locked="0"/>
    </xf>
    <xf numFmtId="1" fontId="5" fillId="0" borderId="23" xfId="82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82" applyFont="1" applyFill="1" applyBorder="1" applyAlignment="1">
      <alignment horizontal="left"/>
      <protection/>
    </xf>
    <xf numFmtId="0" fontId="0" fillId="0" borderId="25" xfId="82" applyFont="1" applyFill="1" applyBorder="1" applyAlignment="1">
      <alignment horizontal="left"/>
      <protection/>
    </xf>
    <xf numFmtId="0" fontId="0" fillId="0" borderId="0" xfId="82" applyFont="1" applyBorder="1" applyAlignment="1" applyProtection="1">
      <alignment horizontal="right"/>
      <protection hidden="1"/>
    </xf>
    <xf numFmtId="0" fontId="0" fillId="0" borderId="0" xfId="82" applyFont="1" applyBorder="1" applyAlignment="1" applyProtection="1">
      <alignment horizontal="right" vertical="center"/>
      <protection hidden="1"/>
    </xf>
    <xf numFmtId="0" fontId="0" fillId="0" borderId="13" xfId="82" applyFont="1" applyBorder="1" applyAlignment="1" applyProtection="1">
      <alignment horizontal="center" vertical="center"/>
      <protection hidden="1"/>
    </xf>
    <xf numFmtId="0" fontId="0" fillId="0" borderId="0" xfId="82" applyFont="1" applyBorder="1" applyAlignment="1">
      <alignment horizontal="center" vertical="center"/>
      <protection/>
    </xf>
    <xf numFmtId="0" fontId="0" fillId="0" borderId="0" xfId="82" applyFont="1" applyBorder="1" applyAlignment="1">
      <alignment horizontal="center"/>
      <protection/>
    </xf>
    <xf numFmtId="0" fontId="0" fillId="0" borderId="0" xfId="82" applyFont="1" applyBorder="1" applyAlignment="1">
      <alignment vertical="center"/>
      <protection/>
    </xf>
    <xf numFmtId="0" fontId="0" fillId="0" borderId="12" xfId="82" applyFont="1" applyBorder="1" applyAlignment="1">
      <alignment horizontal="center"/>
      <protection/>
    </xf>
    <xf numFmtId="0" fontId="5" fillId="0" borderId="23" xfId="82" applyFont="1" applyFill="1" applyBorder="1" applyAlignment="1" applyProtection="1">
      <alignment horizontal="right" vertical="center"/>
      <protection hidden="1" locked="0"/>
    </xf>
    <xf numFmtId="0" fontId="0" fillId="0" borderId="24" xfId="82" applyFont="1" applyFill="1" applyBorder="1" applyAlignment="1">
      <alignment/>
      <protection/>
    </xf>
    <xf numFmtId="0" fontId="0" fillId="0" borderId="25" xfId="82" applyFont="1" applyFill="1" applyBorder="1" applyAlignment="1">
      <alignment/>
      <protection/>
    </xf>
    <xf numFmtId="0" fontId="0" fillId="0" borderId="0" xfId="82" applyFont="1" applyFill="1" applyBorder="1" applyAlignment="1" applyProtection="1">
      <alignment vertical="top" wrapText="1"/>
      <protection hidden="1"/>
    </xf>
    <xf numFmtId="0" fontId="0" fillId="0" borderId="0" xfId="82" applyFont="1" applyFill="1" applyBorder="1" applyAlignment="1" applyProtection="1">
      <alignment wrapText="1"/>
      <protection hidden="1"/>
    </xf>
    <xf numFmtId="0" fontId="5" fillId="0" borderId="30" xfId="82" applyFont="1" applyFill="1" applyBorder="1" applyAlignment="1" applyProtection="1">
      <alignment horizontal="right" vertical="center"/>
      <protection hidden="1" locked="0"/>
    </xf>
    <xf numFmtId="0" fontId="0" fillId="0" borderId="31" xfId="82" applyFont="1" applyFill="1" applyBorder="1" applyAlignment="1">
      <alignment/>
      <protection/>
    </xf>
    <xf numFmtId="0" fontId="0" fillId="0" borderId="32" xfId="82" applyFont="1" applyFill="1" applyBorder="1" applyAlignment="1">
      <alignment/>
      <protection/>
    </xf>
    <xf numFmtId="49" fontId="5" fillId="0" borderId="30" xfId="82" applyNumberFormat="1" applyFont="1" applyFill="1" applyBorder="1" applyAlignment="1" applyProtection="1">
      <alignment horizontal="center" vertical="center"/>
      <protection hidden="1" locked="0"/>
    </xf>
    <xf numFmtId="49" fontId="5" fillId="0" borderId="32" xfId="8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2" applyFont="1" applyBorder="1" applyAlignment="1" applyProtection="1">
      <alignment horizontal="center" vertical="top"/>
      <protection hidden="1"/>
    </xf>
    <xf numFmtId="0" fontId="0" fillId="0" borderId="0" xfId="82" applyFont="1" applyBorder="1" applyAlignment="1" applyProtection="1">
      <alignment horizontal="center"/>
      <protection hidden="1"/>
    </xf>
    <xf numFmtId="0" fontId="0" fillId="0" borderId="33" xfId="82" applyFont="1" applyBorder="1" applyAlignment="1" applyProtection="1">
      <alignment horizontal="center" vertical="top"/>
      <protection hidden="1"/>
    </xf>
    <xf numFmtId="0" fontId="0" fillId="0" borderId="33" xfId="82" applyFont="1" applyBorder="1" applyAlignment="1">
      <alignment horizontal="center"/>
      <protection/>
    </xf>
    <xf numFmtId="0" fontId="0" fillId="0" borderId="34" xfId="82" applyFont="1" applyBorder="1" applyAlignment="1">
      <alignment/>
      <protection/>
    </xf>
    <xf numFmtId="0" fontId="0" fillId="0" borderId="24" xfId="82" applyFont="1" applyFill="1" applyBorder="1" applyAlignment="1" applyProtection="1">
      <alignment horizontal="center" vertical="top"/>
      <protection hidden="1"/>
    </xf>
    <xf numFmtId="0" fontId="0" fillId="0" borderId="24" xfId="82" applyFont="1" applyFill="1" applyBorder="1" applyAlignment="1" applyProtection="1">
      <alignment horizontal="center"/>
      <protection hidden="1"/>
    </xf>
    <xf numFmtId="49" fontId="2" fillId="0" borderId="23" xfId="54" applyNumberFormat="1" applyFont="1" applyFill="1" applyBorder="1" applyAlignment="1" applyProtection="1">
      <alignment horizontal="left" vertical="center"/>
      <protection hidden="1" locked="0"/>
    </xf>
    <xf numFmtId="49" fontId="5" fillId="0" borderId="24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5" xfId="82" applyNumberFormat="1" applyFont="1" applyFill="1" applyBorder="1" applyAlignment="1" applyProtection="1">
      <alignment horizontal="left" vertical="center"/>
      <protection hidden="1" locked="0"/>
    </xf>
    <xf numFmtId="49" fontId="5" fillId="0" borderId="23" xfId="82" applyNumberFormat="1" applyFont="1" applyFill="1" applyBorder="1" applyAlignment="1" applyProtection="1">
      <alignment horizontal="left" vertical="center"/>
      <protection hidden="1" locked="0"/>
    </xf>
    <xf numFmtId="0" fontId="8" fillId="0" borderId="0" xfId="94" applyFont="1" applyBorder="1" applyAlignment="1" applyProtection="1">
      <alignment horizontal="left"/>
      <protection hidden="1"/>
    </xf>
    <xf numFmtId="0" fontId="8" fillId="0" borderId="0" xfId="94" applyFont="1" applyBorder="1" applyAlignment="1">
      <alignment/>
      <protection/>
    </xf>
    <xf numFmtId="0" fontId="6" fillId="0" borderId="0" xfId="94" applyFont="1" applyBorder="1" applyAlignment="1" applyProtection="1">
      <alignment horizontal="left"/>
      <protection hidden="1"/>
    </xf>
    <xf numFmtId="0" fontId="6" fillId="0" borderId="0" xfId="94" applyFont="1" applyBorder="1" applyAlignment="1">
      <alignment/>
      <protection/>
    </xf>
    <xf numFmtId="0" fontId="6" fillId="0" borderId="12" xfId="94" applyFont="1" applyBorder="1" applyAlignment="1">
      <alignment/>
      <protection/>
    </xf>
    <xf numFmtId="0" fontId="5" fillId="0" borderId="35" xfId="82" applyFont="1" applyBorder="1" applyAlignment="1">
      <alignment/>
      <protection/>
    </xf>
    <xf numFmtId="0" fontId="5" fillId="0" borderId="20" xfId="82" applyFont="1" applyBorder="1" applyAlignment="1">
      <alignment/>
      <protection/>
    </xf>
    <xf numFmtId="0" fontId="0" fillId="0" borderId="0" xfId="82" applyFont="1" applyBorder="1" applyAlignment="1" applyProtection="1">
      <alignment vertical="center"/>
      <protection hidden="1"/>
    </xf>
    <xf numFmtId="0" fontId="0" fillId="0" borderId="20" xfId="82" applyFont="1" applyBorder="1" applyAlignment="1" applyProtection="1">
      <alignment horizontal="center"/>
      <protection hidden="1"/>
    </xf>
    <xf numFmtId="0" fontId="5" fillId="0" borderId="24" xfId="82" applyFont="1" applyFill="1" applyBorder="1" applyAlignment="1" applyProtection="1">
      <alignment horizontal="left" vertical="center"/>
      <protection hidden="1" locked="0"/>
    </xf>
    <xf numFmtId="0" fontId="5" fillId="0" borderId="25" xfId="82" applyFont="1" applyFill="1" applyBorder="1" applyAlignment="1" applyProtection="1">
      <alignment horizontal="left" vertical="center"/>
      <protection hidden="1" locked="0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20" borderId="11" xfId="0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1" fillId="20" borderId="11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36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36" fillId="0" borderId="24" xfId="0" applyFont="1" applyFill="1" applyBorder="1" applyAlignment="1" applyProtection="1">
      <alignment horizontal="center" vertical="top" wrapText="1"/>
      <protection hidden="1"/>
    </xf>
    <xf numFmtId="0" fontId="36" fillId="21" borderId="26" xfId="0" applyFont="1" applyFill="1" applyBorder="1" applyAlignment="1" applyProtection="1">
      <alignment horizontal="center" vertical="center" wrapText="1"/>
      <protection hidden="1"/>
    </xf>
    <xf numFmtId="0" fontId="36" fillId="21" borderId="27" xfId="0" applyFont="1" applyFill="1" applyBorder="1" applyAlignment="1" applyProtection="1">
      <alignment horizontal="center" vertical="center" wrapText="1"/>
      <protection hidden="1"/>
    </xf>
    <xf numFmtId="0" fontId="36" fillId="20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 applyProtection="1">
      <alignment horizontal="center" vertical="center" wrapText="1"/>
      <protection hidden="1"/>
    </xf>
    <xf numFmtId="0" fontId="5" fillId="24" borderId="20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indent="1"/>
    </xf>
    <xf numFmtId="0" fontId="29" fillId="0" borderId="18" xfId="0" applyFont="1" applyFill="1" applyBorder="1" applyAlignment="1">
      <alignment horizontal="left" vertical="center" wrapText="1" inden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0" fontId="28" fillId="0" borderId="35" xfId="0" applyFont="1" applyFill="1" applyBorder="1" applyAlignment="1" applyProtection="1">
      <alignment horizontal="center" vertical="center" wrapText="1"/>
      <protection hidden="1"/>
    </xf>
    <xf numFmtId="0" fontId="28" fillId="0" borderId="21" xfId="0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Fill="1" applyBorder="1" applyAlignment="1" applyProtection="1">
      <alignment horizontal="center" vertical="center" wrapText="1"/>
      <protection hidden="1"/>
    </xf>
    <xf numFmtId="0" fontId="28" fillId="0" borderId="32" xfId="0" applyFont="1" applyFill="1" applyBorder="1" applyAlignment="1" applyProtection="1">
      <alignment horizontal="center" vertical="center" wrapText="1"/>
      <protection hidden="1"/>
    </xf>
    <xf numFmtId="0" fontId="28" fillId="0" borderId="24" xfId="0" applyFont="1" applyFill="1" applyBorder="1" applyAlignment="1" applyProtection="1">
      <alignment horizontal="left" vertical="center" wrapText="1"/>
      <protection hidden="1"/>
    </xf>
    <xf numFmtId="0" fontId="28" fillId="0" borderId="28" xfId="0" applyFont="1" applyFill="1" applyBorder="1" applyAlignment="1" applyProtection="1">
      <alignment horizontal="center" vertical="center" wrapText="1"/>
      <protection hidden="1"/>
    </xf>
    <xf numFmtId="0" fontId="28" fillId="0" borderId="17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 applyProtection="1">
      <alignment vertical="center" wrapText="1"/>
      <protection hidden="1"/>
    </xf>
    <xf numFmtId="0" fontId="28" fillId="0" borderId="20" xfId="0" applyFont="1" applyFill="1" applyBorder="1" applyAlignment="1" applyProtection="1">
      <alignment vertical="center" wrapText="1"/>
      <protection hidden="1"/>
    </xf>
    <xf numFmtId="0" fontId="28" fillId="0" borderId="21" xfId="0" applyFont="1" applyFill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94" applyFont="1" applyFill="1" applyBorder="1" applyAlignment="1" applyProtection="1">
      <alignment horizontal="center" vertical="center"/>
      <protection hidden="1"/>
    </xf>
    <xf numFmtId="14" fontId="27" fillId="0" borderId="0" xfId="9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94" applyFont="1" applyFill="1" applyBorder="1" applyAlignment="1">
      <alignment vertical="center"/>
      <protection/>
    </xf>
    <xf numFmtId="49" fontId="28" fillId="0" borderId="28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7" fillId="0" borderId="0" xfId="9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94" applyFont="1" applyAlignment="1">
      <alignment/>
      <protection/>
    </xf>
    <xf numFmtId="0" fontId="6" fillId="0" borderId="0" xfId="94" applyAlignment="1">
      <alignment/>
      <protection/>
    </xf>
    <xf numFmtId="0" fontId="7" fillId="0" borderId="0" xfId="97" applyFont="1" applyAlignment="1">
      <alignment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 3" xfId="68"/>
    <cellStyle name="Normal 20" xfId="69"/>
    <cellStyle name="Normal 3" xfId="70"/>
    <cellStyle name="Normal 3 2" xfId="71"/>
    <cellStyle name="Normal 3 3" xfId="72"/>
    <cellStyle name="Normal 4" xfId="73"/>
    <cellStyle name="Normal 4 2" xfId="74"/>
    <cellStyle name="Normal 4 3" xfId="75"/>
    <cellStyle name="Normal 4 4" xfId="76"/>
    <cellStyle name="Normal 5" xfId="77"/>
    <cellStyle name="Normal 6" xfId="78"/>
    <cellStyle name="Normal 7" xfId="79"/>
    <cellStyle name="Normal 8" xfId="80"/>
    <cellStyle name="Normal 9" xfId="81"/>
    <cellStyle name="Normal_TFI-POD" xfId="82"/>
    <cellStyle name="Note" xfId="83"/>
    <cellStyle name="Obi?no_Ulaganja i krediti" xfId="84"/>
    <cellStyle name="Obično_Knjiga2" xfId="85"/>
    <cellStyle name="Output" xfId="86"/>
    <cellStyle name="Percent" xfId="87"/>
    <cellStyle name="Percent (0)" xfId="88"/>
    <cellStyle name="Percent 2" xfId="89"/>
    <cellStyle name="Percent 2 2" xfId="90"/>
    <cellStyle name="Percent 2 3" xfId="91"/>
    <cellStyle name="Percent 3" xfId="92"/>
    <cellStyle name="Pra?ena hiperveza" xfId="93"/>
    <cellStyle name="Style 1" xfId="94"/>
    <cellStyle name="Style 1 2" xfId="95"/>
    <cellStyle name="Style 1 3" xfId="96"/>
    <cellStyle name="Style 1 4" xfId="97"/>
    <cellStyle name="Tickmark" xfId="98"/>
    <cellStyle name="Title" xfId="99"/>
    <cellStyle name="Total" xfId="100"/>
    <cellStyle name="Warning Text" xfId="10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LEAD%20Kratkorocni%20krediti%20RP%20E-1-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PBZ%20revizija%2030.06.99\Radni%20papiri\Radni%20papi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LISA\Croatia%20banka\Radni%20papiri\Pripremna%20lista%20Croatia%20banka%20-%20zavrs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Korisnik\LOCALS~1\Temp\Rar$DI00.893\Dugorocni%20kredi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VIZIJA\testiranje\dugorocni%20krediti\6312%20Long-Term%20Debt%20-%20Summary,%20R'Fwd,%20Int%20Exp,%20Disclos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slav\My%20Documents\MARIJANA\MEGRAD\Infodom%2006-MB-K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eroterm2001%20M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31%20Long-Term%20Debt%20-%20Summary,%20R'Fwd,%20Int%20Exp,%20Disclosr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ECI -KRATKOR.KR."/>
      <sheetName val="D-0"/>
      <sheetName val="ZAKLJUCAK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TESTIRANJE"/>
      <sheetName val="anal. pr. po kta"/>
      <sheetName val="anal. ras. po kta "/>
      <sheetName val="troš. amort."/>
      <sheetName val="blag. zapisi"/>
      <sheetName val="dep. HNB"/>
      <sheetName val="plasmani bankama"/>
      <sheetName val="obveznice"/>
      <sheetName val="javni dug"/>
      <sheetName val="krediti stan."/>
      <sheetName val="krediti"/>
      <sheetName val="primljeni krediti"/>
      <sheetName val="stara štednja"/>
      <sheetName val="depoziti"/>
      <sheetName val="refinan. kred."/>
      <sheetName val="korekcija RDG"/>
      <sheetName val="struktura"/>
      <sheetName val="cut-off"/>
      <sheetName val="proba za depozite poduzeća"/>
      <sheetName val="izračun kamatnih stopa"/>
      <sheetName val="proba za depozite stanovništva"/>
      <sheetName val="izračun kamatnih stopa (2)"/>
      <sheetName val="prih. i ras. po naknadama"/>
      <sheetName val="analiza pr. i ras. po nakn."/>
      <sheetName val="konto 633"/>
      <sheetName val="Tr. mater. i usluga"/>
      <sheetName val="test troš. intel."/>
      <sheetName val="test troškova reklame i donac."/>
      <sheetName val="plaće"/>
      <sheetName val="test zakupa"/>
      <sheetName val="ostali prihodi"/>
      <sheetName val="ostali troškovi"/>
      <sheetName val="plaće(2)"/>
      <sheetName val="troškovi reklame"/>
      <sheetName val="troš. mat."/>
      <sheetName val="konto 14"/>
      <sheetName val="konto 15"/>
      <sheetName val="konto 16"/>
      <sheetName val="konto 16 (2)"/>
      <sheetName val="rezervira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okumentacije"/>
      <sheetName val="za kredite"/>
      <sheetName val="obveze po kreditima"/>
      <sheetName val="obveze po krat. kreditima"/>
      <sheetName val="pregled imovine "/>
      <sheetName val="ulaganja"/>
      <sheetName val="rezerviranja (2)"/>
      <sheetName val="mater. imovina"/>
      <sheetName val="nematerijalna imovina"/>
      <sheetName val="amortiz. stope"/>
      <sheetName val="predujmovi"/>
      <sheetName val="izvanbilančna eviden."/>
      <sheetName val="kamatne stope"/>
      <sheetName val="kamatne stope 2"/>
      <sheetName val="struktura plasm. po djelatnosti"/>
      <sheetName val="zemljopisna koncentracija"/>
      <sheetName val="sredstva u ime i za račun"/>
      <sheetName val="transakcije s povezanim stranam"/>
      <sheetName val="imovina dana u najam"/>
      <sheetName val="imovina u najm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-0"/>
      <sheetName val="E-0-1"/>
      <sheetName val="E-3"/>
      <sheetName val="E-3-1"/>
      <sheetName val="VODECI - DUOR.KR."/>
      <sheetName val="Summery"/>
      <sheetName val="detaljni test"/>
      <sheetName val="Test tr. jamstva cto 729018"/>
      <sheetName val="Konfirmacija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EDSHEET"/>
      <sheetName val="Summary"/>
      <sheetName val="Rollforward"/>
      <sheetName val="Konfirmacij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ytical breakdown"/>
      <sheetName val="general information"/>
      <sheetName val="changes during year"/>
      <sheetName val="realised foreign exchange diffe"/>
      <sheetName val="Tickmark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1-1"/>
      <sheetName val="K1-2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bavljaci"/>
      <sheetName val="R "/>
      <sheetName val="P"/>
      <sheetName val="J"/>
      <sheetName val="J-0 ciklus"/>
      <sheetName val="J-1 acc.660"/>
      <sheetName val="J-2 acc.66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Rollforward"/>
      <sheetName val="Tabela za izvj."/>
      <sheetName val="Tecajne razlike"/>
      <sheetName val="Interest Exp."/>
      <sheetName val="Excess Calc"/>
      <sheetName val="Threshold Calc"/>
      <sheetName val="Disclosure"/>
      <sheetName val="Tickmarks"/>
      <sheetName val="Interest Exp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52" customWidth="1"/>
    <col min="2" max="2" width="13.00390625" style="52" customWidth="1"/>
    <col min="3" max="6" width="9.140625" style="52" customWidth="1"/>
    <col min="7" max="7" width="15.140625" style="52" customWidth="1"/>
    <col min="8" max="8" width="19.28125" style="52" customWidth="1"/>
    <col min="9" max="9" width="14.421875" style="52" customWidth="1"/>
    <col min="10" max="16384" width="9.140625" style="52" customWidth="1"/>
  </cols>
  <sheetData>
    <row r="1" spans="1:9" ht="12.75">
      <c r="A1" s="228" t="s">
        <v>214</v>
      </c>
      <c r="B1" s="229"/>
      <c r="C1" s="229"/>
      <c r="D1" s="50"/>
      <c r="E1" s="50"/>
      <c r="F1" s="50"/>
      <c r="G1" s="50"/>
      <c r="H1" s="50"/>
      <c r="I1" s="51"/>
    </row>
    <row r="2" spans="1:9" ht="12.75">
      <c r="A2" s="174" t="s">
        <v>215</v>
      </c>
      <c r="B2" s="175"/>
      <c r="C2" s="175"/>
      <c r="D2" s="176"/>
      <c r="E2" s="2">
        <v>42005</v>
      </c>
      <c r="F2" s="53"/>
      <c r="G2" s="3" t="s">
        <v>216</v>
      </c>
      <c r="H2" s="2" t="s">
        <v>310</v>
      </c>
      <c r="I2" s="4"/>
    </row>
    <row r="3" spans="1:9" ht="12.75">
      <c r="A3" s="5"/>
      <c r="B3" s="6"/>
      <c r="C3" s="6"/>
      <c r="D3" s="6"/>
      <c r="E3" s="7"/>
      <c r="F3" s="7"/>
      <c r="G3" s="6"/>
      <c r="H3" s="6"/>
      <c r="I3" s="54"/>
    </row>
    <row r="4" spans="1:9" ht="12.75">
      <c r="A4" s="177" t="s">
        <v>4</v>
      </c>
      <c r="B4" s="178"/>
      <c r="C4" s="178"/>
      <c r="D4" s="178"/>
      <c r="E4" s="178"/>
      <c r="F4" s="178"/>
      <c r="G4" s="178"/>
      <c r="H4" s="178"/>
      <c r="I4" s="179"/>
    </row>
    <row r="5" spans="1:9" ht="12.75">
      <c r="A5" s="55"/>
      <c r="B5" s="10"/>
      <c r="C5" s="10"/>
      <c r="D5" s="10"/>
      <c r="E5" s="56"/>
      <c r="F5" s="57"/>
      <c r="G5" s="58"/>
      <c r="H5" s="3"/>
      <c r="I5" s="59"/>
    </row>
    <row r="6" spans="1:9" ht="12.75">
      <c r="A6" s="180" t="s">
        <v>217</v>
      </c>
      <c r="B6" s="181"/>
      <c r="C6" s="182" t="s">
        <v>8</v>
      </c>
      <c r="D6" s="183"/>
      <c r="E6" s="60"/>
      <c r="F6" s="60"/>
      <c r="G6" s="60"/>
      <c r="H6" s="60"/>
      <c r="I6" s="61"/>
    </row>
    <row r="7" spans="1:9" ht="12.75">
      <c r="A7" s="62"/>
      <c r="B7" s="63"/>
      <c r="C7" s="10"/>
      <c r="D7" s="10"/>
      <c r="E7" s="60"/>
      <c r="F7" s="60"/>
      <c r="G7" s="60"/>
      <c r="H7" s="60"/>
      <c r="I7" s="61"/>
    </row>
    <row r="8" spans="1:9" ht="12.75">
      <c r="A8" s="184" t="s">
        <v>218</v>
      </c>
      <c r="B8" s="185"/>
      <c r="C8" s="182" t="s">
        <v>9</v>
      </c>
      <c r="D8" s="183"/>
      <c r="E8" s="60"/>
      <c r="F8" s="60"/>
      <c r="G8" s="60"/>
      <c r="H8" s="60"/>
      <c r="I8" s="64"/>
    </row>
    <row r="9" spans="1:9" ht="12.75">
      <c r="A9" s="65"/>
      <c r="B9" s="66"/>
      <c r="C9" s="67"/>
      <c r="D9" s="68"/>
      <c r="E9" s="10"/>
      <c r="F9" s="10"/>
      <c r="G9" s="10"/>
      <c r="H9" s="10"/>
      <c r="I9" s="64"/>
    </row>
    <row r="10" spans="1:9" ht="12.75">
      <c r="A10" s="184" t="s">
        <v>219</v>
      </c>
      <c r="B10" s="186"/>
      <c r="C10" s="182" t="s">
        <v>10</v>
      </c>
      <c r="D10" s="183"/>
      <c r="E10" s="10"/>
      <c r="F10" s="10"/>
      <c r="G10" s="10"/>
      <c r="H10" s="10"/>
      <c r="I10" s="64"/>
    </row>
    <row r="11" spans="1:9" ht="12.75">
      <c r="A11" s="187"/>
      <c r="B11" s="186"/>
      <c r="C11" s="10"/>
      <c r="D11" s="10"/>
      <c r="E11" s="10"/>
      <c r="F11" s="10"/>
      <c r="G11" s="10"/>
      <c r="H11" s="10"/>
      <c r="I11" s="64"/>
    </row>
    <row r="12" spans="1:9" ht="12.75">
      <c r="A12" s="180" t="s">
        <v>220</v>
      </c>
      <c r="B12" s="181"/>
      <c r="C12" s="171" t="s">
        <v>11</v>
      </c>
      <c r="D12" s="172"/>
      <c r="E12" s="172"/>
      <c r="F12" s="172"/>
      <c r="G12" s="172"/>
      <c r="H12" s="172"/>
      <c r="I12" s="173"/>
    </row>
    <row r="13" spans="1:9" ht="12.75">
      <c r="A13" s="62"/>
      <c r="B13" s="63"/>
      <c r="C13" s="69"/>
      <c r="D13" s="10"/>
      <c r="E13" s="10"/>
      <c r="F13" s="10"/>
      <c r="G13" s="10"/>
      <c r="H13" s="10"/>
      <c r="I13" s="64"/>
    </row>
    <row r="14" spans="1:9" ht="12.75">
      <c r="A14" s="180" t="s">
        <v>221</v>
      </c>
      <c r="B14" s="181"/>
      <c r="C14" s="191">
        <v>21000</v>
      </c>
      <c r="D14" s="192"/>
      <c r="E14" s="10"/>
      <c r="F14" s="171" t="s">
        <v>12</v>
      </c>
      <c r="G14" s="172"/>
      <c r="H14" s="172"/>
      <c r="I14" s="173"/>
    </row>
    <row r="15" spans="1:9" ht="12.75">
      <c r="A15" s="62"/>
      <c r="B15" s="63"/>
      <c r="C15" s="10"/>
      <c r="D15" s="10"/>
      <c r="E15" s="10"/>
      <c r="F15" s="10"/>
      <c r="G15" s="10"/>
      <c r="H15" s="10"/>
      <c r="I15" s="64"/>
    </row>
    <row r="16" spans="1:9" ht="12.75">
      <c r="A16" s="180" t="s">
        <v>222</v>
      </c>
      <c r="B16" s="181"/>
      <c r="C16" s="171" t="s">
        <v>13</v>
      </c>
      <c r="D16" s="172"/>
      <c r="E16" s="172"/>
      <c r="F16" s="172"/>
      <c r="G16" s="172"/>
      <c r="H16" s="172"/>
      <c r="I16" s="173"/>
    </row>
    <row r="17" spans="1:9" ht="12.75">
      <c r="A17" s="62"/>
      <c r="B17" s="63"/>
      <c r="C17" s="10"/>
      <c r="D17" s="10"/>
      <c r="E17" s="10"/>
      <c r="F17" s="10"/>
      <c r="G17" s="10"/>
      <c r="H17" s="10"/>
      <c r="I17" s="64"/>
    </row>
    <row r="18" spans="1:9" ht="12.75">
      <c r="A18" s="180" t="s">
        <v>223</v>
      </c>
      <c r="B18" s="181"/>
      <c r="C18" s="188" t="s">
        <v>14</v>
      </c>
      <c r="D18" s="189"/>
      <c r="E18" s="189"/>
      <c r="F18" s="189"/>
      <c r="G18" s="189"/>
      <c r="H18" s="189"/>
      <c r="I18" s="190"/>
    </row>
    <row r="19" spans="1:9" ht="12.75">
      <c r="A19" s="62"/>
      <c r="B19" s="63"/>
      <c r="C19" s="69"/>
      <c r="D19" s="10"/>
      <c r="E19" s="10"/>
      <c r="F19" s="10"/>
      <c r="G19" s="10"/>
      <c r="H19" s="10"/>
      <c r="I19" s="64"/>
    </row>
    <row r="20" spans="1:9" ht="12.75">
      <c r="A20" s="180" t="s">
        <v>224</v>
      </c>
      <c r="B20" s="181"/>
      <c r="C20" s="188" t="s">
        <v>15</v>
      </c>
      <c r="D20" s="189"/>
      <c r="E20" s="189"/>
      <c r="F20" s="189"/>
      <c r="G20" s="189"/>
      <c r="H20" s="189"/>
      <c r="I20" s="190"/>
    </row>
    <row r="21" spans="1:9" ht="12.75">
      <c r="A21" s="62"/>
      <c r="B21" s="63"/>
      <c r="C21" s="69"/>
      <c r="D21" s="10"/>
      <c r="E21" s="10"/>
      <c r="F21" s="10"/>
      <c r="G21" s="10"/>
      <c r="H21" s="10"/>
      <c r="I21" s="64"/>
    </row>
    <row r="22" spans="1:9" ht="12.75">
      <c r="A22" s="180" t="s">
        <v>225</v>
      </c>
      <c r="B22" s="181"/>
      <c r="C22" s="8">
        <v>409</v>
      </c>
      <c r="D22" s="171" t="s">
        <v>12</v>
      </c>
      <c r="E22" s="193"/>
      <c r="F22" s="194"/>
      <c r="G22" s="180"/>
      <c r="H22" s="195"/>
      <c r="I22" s="9"/>
    </row>
    <row r="23" spans="1:9" ht="12.75">
      <c r="A23" s="62"/>
      <c r="B23" s="63"/>
      <c r="C23" s="10"/>
      <c r="D23" s="10"/>
      <c r="E23" s="10"/>
      <c r="F23" s="10"/>
      <c r="G23" s="10"/>
      <c r="H23" s="10"/>
      <c r="I23" s="64"/>
    </row>
    <row r="24" spans="1:9" ht="12.75">
      <c r="A24" s="180" t="s">
        <v>226</v>
      </c>
      <c r="B24" s="181"/>
      <c r="C24" s="8">
        <v>17</v>
      </c>
      <c r="D24" s="171" t="s">
        <v>16</v>
      </c>
      <c r="E24" s="193"/>
      <c r="F24" s="193"/>
      <c r="G24" s="194"/>
      <c r="H24" s="70" t="s">
        <v>227</v>
      </c>
      <c r="I24" s="128">
        <v>361</v>
      </c>
    </row>
    <row r="25" spans="1:9" ht="12.75">
      <c r="A25" s="62"/>
      <c r="B25" s="63"/>
      <c r="C25" s="10"/>
      <c r="D25" s="10"/>
      <c r="E25" s="10"/>
      <c r="F25" s="10"/>
      <c r="G25" s="63"/>
      <c r="H25" s="63" t="s">
        <v>5</v>
      </c>
      <c r="I25" s="71"/>
    </row>
    <row r="26" spans="1:9" ht="12.75">
      <c r="A26" s="180" t="s">
        <v>228</v>
      </c>
      <c r="B26" s="181"/>
      <c r="C26" s="11" t="s">
        <v>277</v>
      </c>
      <c r="D26" s="12"/>
      <c r="E26" s="72"/>
      <c r="F26" s="10"/>
      <c r="G26" s="196" t="s">
        <v>229</v>
      </c>
      <c r="H26" s="181"/>
      <c r="I26" s="13" t="s">
        <v>17</v>
      </c>
    </row>
    <row r="27" spans="1:9" ht="12.75">
      <c r="A27" s="62"/>
      <c r="B27" s="63"/>
      <c r="C27" s="10"/>
      <c r="D27" s="10"/>
      <c r="E27" s="10"/>
      <c r="F27" s="10"/>
      <c r="G27" s="10"/>
      <c r="H27" s="10"/>
      <c r="I27" s="73"/>
    </row>
    <row r="28" spans="1:9" ht="12.75">
      <c r="A28" s="197" t="s">
        <v>230</v>
      </c>
      <c r="B28" s="198"/>
      <c r="C28" s="199"/>
      <c r="D28" s="199"/>
      <c r="E28" s="198" t="s">
        <v>231</v>
      </c>
      <c r="F28" s="200"/>
      <c r="G28" s="200"/>
      <c r="H28" s="199" t="s">
        <v>232</v>
      </c>
      <c r="I28" s="201"/>
    </row>
    <row r="29" spans="1:9" ht="12.75">
      <c r="A29" s="74"/>
      <c r="B29" s="72"/>
      <c r="C29" s="72"/>
      <c r="D29" s="68"/>
      <c r="E29" s="10"/>
      <c r="F29" s="10"/>
      <c r="G29" s="10"/>
      <c r="H29" s="75"/>
      <c r="I29" s="73"/>
    </row>
    <row r="30" spans="1:9" ht="12.75">
      <c r="A30" s="202"/>
      <c r="B30" s="203"/>
      <c r="C30" s="203"/>
      <c r="D30" s="204"/>
      <c r="E30" s="202"/>
      <c r="F30" s="203"/>
      <c r="G30" s="203"/>
      <c r="H30" s="182"/>
      <c r="I30" s="183"/>
    </row>
    <row r="31" spans="1:9" s="103" customFormat="1" ht="18.75" customHeight="1">
      <c r="A31" s="202" t="s">
        <v>271</v>
      </c>
      <c r="B31" s="203"/>
      <c r="C31" s="203"/>
      <c r="D31" s="204"/>
      <c r="E31" s="202" t="s">
        <v>272</v>
      </c>
      <c r="F31" s="203"/>
      <c r="G31" s="203"/>
      <c r="H31" s="182" t="s">
        <v>273</v>
      </c>
      <c r="I31" s="183"/>
    </row>
    <row r="32" spans="1:9" s="103" customFormat="1" ht="12.75">
      <c r="A32" s="104"/>
      <c r="B32" s="104"/>
      <c r="C32" s="105"/>
      <c r="D32" s="205"/>
      <c r="E32" s="205"/>
      <c r="F32" s="205"/>
      <c r="G32" s="206"/>
      <c r="H32" s="68"/>
      <c r="I32" s="106"/>
    </row>
    <row r="33" spans="1:9" s="103" customFormat="1" ht="19.5" customHeight="1">
      <c r="A33" s="207" t="s">
        <v>274</v>
      </c>
      <c r="B33" s="208"/>
      <c r="C33" s="208"/>
      <c r="D33" s="209"/>
      <c r="E33" s="207" t="s">
        <v>275</v>
      </c>
      <c r="F33" s="208"/>
      <c r="G33" s="208"/>
      <c r="H33" s="210" t="s">
        <v>276</v>
      </c>
      <c r="I33" s="211"/>
    </row>
    <row r="34" spans="1:9" ht="12.75">
      <c r="A34" s="202"/>
      <c r="B34" s="203"/>
      <c r="C34" s="203"/>
      <c r="D34" s="204"/>
      <c r="E34" s="202"/>
      <c r="F34" s="203"/>
      <c r="G34" s="203"/>
      <c r="H34" s="182"/>
      <c r="I34" s="183"/>
    </row>
    <row r="35" spans="1:9" ht="12.75">
      <c r="A35" s="62"/>
      <c r="B35" s="63"/>
      <c r="C35" s="69"/>
      <c r="D35" s="76"/>
      <c r="E35" s="76"/>
      <c r="F35" s="76"/>
      <c r="G35" s="60"/>
      <c r="H35" s="10"/>
      <c r="I35" s="77"/>
    </row>
    <row r="36" spans="1:9" ht="12.75">
      <c r="A36" s="202"/>
      <c r="B36" s="203"/>
      <c r="C36" s="203"/>
      <c r="D36" s="204"/>
      <c r="E36" s="202"/>
      <c r="F36" s="203"/>
      <c r="G36" s="203"/>
      <c r="H36" s="182"/>
      <c r="I36" s="183"/>
    </row>
    <row r="37" spans="1:9" ht="12.75">
      <c r="A37" s="78"/>
      <c r="B37" s="79"/>
      <c r="C37" s="212"/>
      <c r="D37" s="213"/>
      <c r="E37" s="10"/>
      <c r="F37" s="212"/>
      <c r="G37" s="213"/>
      <c r="H37" s="10"/>
      <c r="I37" s="64"/>
    </row>
    <row r="38" spans="1:9" ht="12.75">
      <c r="A38" s="202"/>
      <c r="B38" s="203"/>
      <c r="C38" s="203"/>
      <c r="D38" s="204"/>
      <c r="E38" s="202"/>
      <c r="F38" s="203"/>
      <c r="G38" s="203"/>
      <c r="H38" s="182"/>
      <c r="I38" s="183"/>
    </row>
    <row r="39" spans="1:9" ht="12.75">
      <c r="A39" s="78"/>
      <c r="B39" s="79"/>
      <c r="C39" s="80"/>
      <c r="D39" s="81"/>
      <c r="E39" s="10"/>
      <c r="F39" s="80"/>
      <c r="G39" s="81"/>
      <c r="H39" s="10"/>
      <c r="I39" s="64"/>
    </row>
    <row r="40" spans="1:9" ht="12.75">
      <c r="A40" s="202"/>
      <c r="B40" s="203"/>
      <c r="C40" s="203"/>
      <c r="D40" s="204"/>
      <c r="E40" s="202"/>
      <c r="F40" s="203"/>
      <c r="G40" s="203"/>
      <c r="H40" s="182"/>
      <c r="I40" s="183"/>
    </row>
    <row r="41" spans="1:9" ht="12.75">
      <c r="A41" s="14"/>
      <c r="B41" s="72"/>
      <c r="C41" s="72"/>
      <c r="D41" s="72"/>
      <c r="E41" s="15"/>
      <c r="F41" s="82"/>
      <c r="G41" s="82"/>
      <c r="H41" s="16"/>
      <c r="I41" s="17"/>
    </row>
    <row r="42" spans="1:9" ht="12.75">
      <c r="A42" s="78"/>
      <c r="B42" s="79"/>
      <c r="C42" s="80"/>
      <c r="D42" s="81"/>
      <c r="E42" s="10"/>
      <c r="F42" s="80"/>
      <c r="G42" s="81"/>
      <c r="H42" s="10"/>
      <c r="I42" s="64"/>
    </row>
    <row r="43" spans="1:9" ht="12.75">
      <c r="A43" s="83"/>
      <c r="B43" s="84"/>
      <c r="C43" s="84"/>
      <c r="D43" s="67"/>
      <c r="E43" s="67"/>
      <c r="F43" s="84"/>
      <c r="G43" s="67"/>
      <c r="H43" s="67"/>
      <c r="I43" s="85"/>
    </row>
    <row r="44" spans="1:9" ht="12.75">
      <c r="A44" s="184" t="s">
        <v>233</v>
      </c>
      <c r="B44" s="185"/>
      <c r="C44" s="182"/>
      <c r="D44" s="183"/>
      <c r="E44" s="68"/>
      <c r="F44" s="171"/>
      <c r="G44" s="203"/>
      <c r="H44" s="203"/>
      <c r="I44" s="204"/>
    </row>
    <row r="45" spans="1:9" ht="12.75">
      <c r="A45" s="78"/>
      <c r="B45" s="79"/>
      <c r="C45" s="212"/>
      <c r="D45" s="213"/>
      <c r="E45" s="10"/>
      <c r="F45" s="212"/>
      <c r="G45" s="231"/>
      <c r="H45" s="86"/>
      <c r="I45" s="87"/>
    </row>
    <row r="46" spans="1:9" ht="12.75">
      <c r="A46" s="184" t="s">
        <v>234</v>
      </c>
      <c r="B46" s="185"/>
      <c r="C46" s="171" t="s">
        <v>18</v>
      </c>
      <c r="D46" s="232"/>
      <c r="E46" s="232"/>
      <c r="F46" s="232"/>
      <c r="G46" s="232"/>
      <c r="H46" s="232"/>
      <c r="I46" s="233"/>
    </row>
    <row r="47" spans="1:9" ht="12.75">
      <c r="A47" s="62"/>
      <c r="B47" s="63"/>
      <c r="C47" s="69" t="s">
        <v>235</v>
      </c>
      <c r="D47" s="10"/>
      <c r="E47" s="10"/>
      <c r="F47" s="10"/>
      <c r="G47" s="10"/>
      <c r="H47" s="10"/>
      <c r="I47" s="64"/>
    </row>
    <row r="48" spans="1:9" ht="12.75">
      <c r="A48" s="184" t="s">
        <v>236</v>
      </c>
      <c r="B48" s="185"/>
      <c r="C48" s="222" t="s">
        <v>19</v>
      </c>
      <c r="D48" s="220"/>
      <c r="E48" s="221"/>
      <c r="F48" s="10"/>
      <c r="G48" s="70" t="s">
        <v>237</v>
      </c>
      <c r="H48" s="222" t="s">
        <v>20</v>
      </c>
      <c r="I48" s="221"/>
    </row>
    <row r="49" spans="1:9" ht="12.75">
      <c r="A49" s="62"/>
      <c r="B49" s="63"/>
      <c r="C49" s="69"/>
      <c r="D49" s="10"/>
      <c r="E49" s="10"/>
      <c r="F49" s="10"/>
      <c r="G49" s="10"/>
      <c r="H49" s="10"/>
      <c r="I49" s="64"/>
    </row>
    <row r="50" spans="1:9" ht="12.75">
      <c r="A50" s="184" t="s">
        <v>223</v>
      </c>
      <c r="B50" s="185"/>
      <c r="C50" s="219" t="s">
        <v>21</v>
      </c>
      <c r="D50" s="220"/>
      <c r="E50" s="220"/>
      <c r="F50" s="220"/>
      <c r="G50" s="220"/>
      <c r="H50" s="220"/>
      <c r="I50" s="221"/>
    </row>
    <row r="51" spans="1:9" ht="12.75">
      <c r="A51" s="62"/>
      <c r="B51" s="63"/>
      <c r="C51" s="10"/>
      <c r="D51" s="10"/>
      <c r="E51" s="10"/>
      <c r="F51" s="10"/>
      <c r="G51" s="10"/>
      <c r="H51" s="10"/>
      <c r="I51" s="64"/>
    </row>
    <row r="52" spans="1:9" ht="12.75">
      <c r="A52" s="180" t="s">
        <v>238</v>
      </c>
      <c r="B52" s="181"/>
      <c r="C52" s="222" t="s">
        <v>311</v>
      </c>
      <c r="D52" s="220"/>
      <c r="E52" s="220"/>
      <c r="F52" s="220"/>
      <c r="G52" s="220"/>
      <c r="H52" s="220"/>
      <c r="I52" s="173"/>
    </row>
    <row r="53" spans="1:9" ht="12.75">
      <c r="A53" s="88"/>
      <c r="B53" s="67"/>
      <c r="C53" s="230" t="s">
        <v>239</v>
      </c>
      <c r="D53" s="230"/>
      <c r="E53" s="230"/>
      <c r="F53" s="230"/>
      <c r="G53" s="230"/>
      <c r="H53" s="230"/>
      <c r="I53" s="90"/>
    </row>
    <row r="54" spans="1:9" ht="12.75">
      <c r="A54" s="88"/>
      <c r="B54" s="67"/>
      <c r="C54" s="89"/>
      <c r="D54" s="89"/>
      <c r="E54" s="89"/>
      <c r="F54" s="89"/>
      <c r="G54" s="89"/>
      <c r="H54" s="89"/>
      <c r="I54" s="90"/>
    </row>
    <row r="55" spans="1:9" ht="12.75">
      <c r="A55" s="88"/>
      <c r="B55" s="223" t="s">
        <v>240</v>
      </c>
      <c r="C55" s="224"/>
      <c r="D55" s="224"/>
      <c r="E55" s="224"/>
      <c r="F55" s="91"/>
      <c r="G55" s="91"/>
      <c r="H55" s="91"/>
      <c r="I55" s="92"/>
    </row>
    <row r="56" spans="1:9" ht="12.75">
      <c r="A56" s="88"/>
      <c r="B56" s="225" t="s">
        <v>267</v>
      </c>
      <c r="C56" s="226"/>
      <c r="D56" s="226"/>
      <c r="E56" s="226"/>
      <c r="F56" s="226"/>
      <c r="G56" s="226"/>
      <c r="H56" s="226"/>
      <c r="I56" s="227"/>
    </row>
    <row r="57" spans="1:9" ht="12.75">
      <c r="A57" s="88"/>
      <c r="B57" s="225" t="s">
        <v>268</v>
      </c>
      <c r="C57" s="226"/>
      <c r="D57" s="226"/>
      <c r="E57" s="226"/>
      <c r="F57" s="226"/>
      <c r="G57" s="226"/>
      <c r="H57" s="226"/>
      <c r="I57" s="92"/>
    </row>
    <row r="58" spans="1:9" ht="12.75">
      <c r="A58" s="88"/>
      <c r="B58" s="225" t="s">
        <v>269</v>
      </c>
      <c r="C58" s="226"/>
      <c r="D58" s="226"/>
      <c r="E58" s="226"/>
      <c r="F58" s="226"/>
      <c r="G58" s="226"/>
      <c r="H58" s="226"/>
      <c r="I58" s="227"/>
    </row>
    <row r="59" spans="1:9" ht="12.75">
      <c r="A59" s="88"/>
      <c r="B59" s="225" t="s">
        <v>270</v>
      </c>
      <c r="C59" s="226"/>
      <c r="D59" s="226"/>
      <c r="E59" s="226"/>
      <c r="F59" s="226"/>
      <c r="G59" s="226"/>
      <c r="H59" s="226"/>
      <c r="I59" s="227"/>
    </row>
    <row r="60" spans="1:9" ht="12.75">
      <c r="A60" s="88"/>
      <c r="B60" s="93"/>
      <c r="C60" s="94"/>
      <c r="D60" s="94"/>
      <c r="E60" s="94"/>
      <c r="F60" s="94"/>
      <c r="G60" s="94"/>
      <c r="H60" s="94"/>
      <c r="I60" s="95"/>
    </row>
    <row r="61" spans="1:9" ht="13.5" thickBot="1">
      <c r="A61" s="18" t="s">
        <v>241</v>
      </c>
      <c r="B61" s="10"/>
      <c r="C61" s="10"/>
      <c r="D61" s="10"/>
      <c r="E61" s="10"/>
      <c r="F61" s="10"/>
      <c r="G61" s="96"/>
      <c r="H61" s="97"/>
      <c r="I61" s="98"/>
    </row>
    <row r="62" spans="1:9" ht="12.75">
      <c r="A62" s="55"/>
      <c r="B62" s="10"/>
      <c r="C62" s="10"/>
      <c r="D62" s="10"/>
      <c r="E62" s="67" t="s">
        <v>242</v>
      </c>
      <c r="F62" s="72"/>
      <c r="G62" s="214" t="s">
        <v>243</v>
      </c>
      <c r="H62" s="215"/>
      <c r="I62" s="216"/>
    </row>
    <row r="63" spans="1:9" ht="12.75">
      <c r="A63" s="99"/>
      <c r="B63" s="100"/>
      <c r="C63" s="101"/>
      <c r="D63" s="101"/>
      <c r="E63" s="101"/>
      <c r="F63" s="101"/>
      <c r="G63" s="217"/>
      <c r="H63" s="218"/>
      <c r="I63" s="102"/>
    </row>
  </sheetData>
  <sheetProtection/>
  <protectedRanges>
    <protectedRange sqref="E2 H2 C6:D6 C8:D8 C10:D10 C12:I12 C14:D14 F14:I14 C16:I16 C18:I18 C20:I20 C24:G24 C22:F22 C26 I26 I24 A30:I30 A34:D34" name="Range1"/>
    <protectedRange sqref="A31:I31 A33:I33" name="Range1_1"/>
  </protectedRanges>
  <mergeCells count="76">
    <mergeCell ref="B59:I59"/>
    <mergeCell ref="A1:C1"/>
    <mergeCell ref="C53:H53"/>
    <mergeCell ref="A46:B46"/>
    <mergeCell ref="C45:D45"/>
    <mergeCell ref="F45:G45"/>
    <mergeCell ref="C46:I46"/>
    <mergeCell ref="A48:B48"/>
    <mergeCell ref="C48:E48"/>
    <mergeCell ref="H48:I48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A31:D31"/>
    <mergeCell ref="E31:G31"/>
    <mergeCell ref="H31:I31"/>
    <mergeCell ref="D32:G32"/>
    <mergeCell ref="A34:D34"/>
    <mergeCell ref="E34:G34"/>
    <mergeCell ref="H34:I34"/>
    <mergeCell ref="A33:D33"/>
    <mergeCell ref="E33:G33"/>
    <mergeCell ref="H33:I33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4:B14"/>
    <mergeCell ref="C14:D14"/>
    <mergeCell ref="F14:I14"/>
    <mergeCell ref="A16:B16"/>
    <mergeCell ref="C16:I16"/>
    <mergeCell ref="C12:I12"/>
    <mergeCell ref="A2:D2"/>
    <mergeCell ref="A4:I4"/>
    <mergeCell ref="A6:B6"/>
    <mergeCell ref="C6:D6"/>
    <mergeCell ref="A8:B8"/>
    <mergeCell ref="C8:D8"/>
    <mergeCell ref="A10:B11"/>
    <mergeCell ref="C10:D10"/>
    <mergeCell ref="A12:B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="110" zoomScaleSheetLayoutView="110" zoomScalePageLayoutView="0" workbookViewId="0" topLeftCell="A88">
      <selection activeCell="L70" sqref="L70"/>
    </sheetView>
  </sheetViews>
  <sheetFormatPr defaultColWidth="9.140625" defaultRowHeight="12.75"/>
  <cols>
    <col min="1" max="5" width="9.140625" style="107" customWidth="1"/>
    <col min="6" max="6" width="7.00390625" style="107" customWidth="1"/>
    <col min="7" max="7" width="4.7109375" style="107" customWidth="1"/>
    <col min="8" max="8" width="3.8515625" style="107" customWidth="1"/>
    <col min="9" max="9" width="9.140625" style="107" customWidth="1"/>
    <col min="10" max="10" width="7.421875" style="107" customWidth="1"/>
    <col min="11" max="12" width="12.8515625" style="107" customWidth="1"/>
    <col min="13" max="13" width="12.00390625" style="114" customWidth="1"/>
    <col min="14" max="15" width="9.140625" style="107" customWidth="1"/>
    <col min="16" max="16" width="9.8515625" style="107" bestFit="1" customWidth="1"/>
    <col min="17" max="16384" width="9.140625" style="107" customWidth="1"/>
  </cols>
  <sheetData>
    <row r="1" spans="1:12" ht="12.75">
      <c r="A1" s="249" t="s">
        <v>309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22"/>
    </row>
    <row r="2" spans="1:12" ht="12.75">
      <c r="A2" s="251" t="s">
        <v>313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23"/>
    </row>
    <row r="3" spans="1:12" ht="11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125"/>
    </row>
    <row r="4" spans="1:12" ht="12.75" customHeight="1">
      <c r="A4" s="257" t="s">
        <v>308</v>
      </c>
      <c r="B4" s="258"/>
      <c r="C4" s="258"/>
      <c r="D4" s="258"/>
      <c r="E4" s="258"/>
      <c r="F4" s="258"/>
      <c r="G4" s="258"/>
      <c r="H4" s="258"/>
      <c r="I4" s="144"/>
      <c r="J4" s="144"/>
      <c r="K4" s="144"/>
      <c r="L4" s="126"/>
    </row>
    <row r="5" spans="1:12" ht="34.5" thickBot="1">
      <c r="A5" s="254" t="s">
        <v>64</v>
      </c>
      <c r="B5" s="254"/>
      <c r="C5" s="254"/>
      <c r="D5" s="254"/>
      <c r="E5" s="254"/>
      <c r="F5" s="254"/>
      <c r="G5" s="254"/>
      <c r="H5" s="254"/>
      <c r="I5" s="108" t="s">
        <v>23</v>
      </c>
      <c r="J5" s="108" t="s">
        <v>294</v>
      </c>
      <c r="K5" s="108" t="s">
        <v>295</v>
      </c>
      <c r="L5" s="108" t="s">
        <v>314</v>
      </c>
    </row>
    <row r="6" spans="1:12" ht="11.25">
      <c r="A6" s="255">
        <v>1</v>
      </c>
      <c r="B6" s="255"/>
      <c r="C6" s="255"/>
      <c r="D6" s="255"/>
      <c r="E6" s="255"/>
      <c r="F6" s="255"/>
      <c r="G6" s="255"/>
      <c r="H6" s="255"/>
      <c r="I6" s="110">
        <v>2</v>
      </c>
      <c r="J6" s="110" t="s">
        <v>296</v>
      </c>
      <c r="K6" s="109" t="s">
        <v>297</v>
      </c>
      <c r="L6" s="148">
        <v>5</v>
      </c>
    </row>
    <row r="7" spans="1:12" ht="11.25">
      <c r="A7" s="256" t="s">
        <v>298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149"/>
    </row>
    <row r="8" spans="1:12" ht="11.25">
      <c r="A8" s="248" t="s">
        <v>65</v>
      </c>
      <c r="B8" s="248"/>
      <c r="C8" s="248"/>
      <c r="D8" s="248"/>
      <c r="E8" s="248"/>
      <c r="F8" s="248"/>
      <c r="G8" s="248"/>
      <c r="H8" s="248"/>
      <c r="I8" s="111">
        <v>1</v>
      </c>
      <c r="J8" s="111"/>
      <c r="K8" s="111"/>
      <c r="L8" s="150"/>
    </row>
    <row r="9" spans="1:13" ht="11.25">
      <c r="A9" s="244" t="s">
        <v>299</v>
      </c>
      <c r="B9" s="244"/>
      <c r="C9" s="244"/>
      <c r="D9" s="244"/>
      <c r="E9" s="244"/>
      <c r="F9" s="244"/>
      <c r="G9" s="244"/>
      <c r="H9" s="244"/>
      <c r="I9" s="112">
        <v>2</v>
      </c>
      <c r="J9" s="112"/>
      <c r="K9" s="142">
        <f>K10+K17+K27+K36+K40</f>
        <v>304314759</v>
      </c>
      <c r="L9" s="142">
        <f>L10+L17+L27+L36+L40</f>
        <v>199012548</v>
      </c>
      <c r="M9" s="134"/>
    </row>
    <row r="10" spans="1:13" ht="11.25">
      <c r="A10" s="244" t="s">
        <v>180</v>
      </c>
      <c r="B10" s="244"/>
      <c r="C10" s="244"/>
      <c r="D10" s="244"/>
      <c r="E10" s="244"/>
      <c r="F10" s="244"/>
      <c r="G10" s="244"/>
      <c r="H10" s="244"/>
      <c r="I10" s="112">
        <v>3</v>
      </c>
      <c r="J10" s="112"/>
      <c r="K10" s="142">
        <f>SUM(K11:K16)</f>
        <v>12068117</v>
      </c>
      <c r="L10" s="142">
        <f>SUM(L11:L16)</f>
        <v>11952273</v>
      </c>
      <c r="M10" s="134"/>
    </row>
    <row r="11" spans="1:13" ht="11.25">
      <c r="A11" s="243" t="s">
        <v>113</v>
      </c>
      <c r="B11" s="243"/>
      <c r="C11" s="243"/>
      <c r="D11" s="243"/>
      <c r="E11" s="243"/>
      <c r="F11" s="243"/>
      <c r="G11" s="243"/>
      <c r="H11" s="243"/>
      <c r="I11" s="112">
        <v>4</v>
      </c>
      <c r="J11" s="112"/>
      <c r="K11" s="113">
        <v>0</v>
      </c>
      <c r="L11" s="113">
        <v>0</v>
      </c>
      <c r="M11" s="134"/>
    </row>
    <row r="12" spans="1:13" ht="11.25">
      <c r="A12" s="243" t="s">
        <v>31</v>
      </c>
      <c r="B12" s="243"/>
      <c r="C12" s="243"/>
      <c r="D12" s="243"/>
      <c r="E12" s="243"/>
      <c r="F12" s="243"/>
      <c r="G12" s="243"/>
      <c r="H12" s="243"/>
      <c r="I12" s="112">
        <v>5</v>
      </c>
      <c r="J12" s="112"/>
      <c r="K12" s="113">
        <v>526277</v>
      </c>
      <c r="L12" s="113">
        <v>410433</v>
      </c>
      <c r="M12" s="134"/>
    </row>
    <row r="13" spans="1:13" ht="11.25">
      <c r="A13" s="243" t="s">
        <v>114</v>
      </c>
      <c r="B13" s="243"/>
      <c r="C13" s="243"/>
      <c r="D13" s="243"/>
      <c r="E13" s="243"/>
      <c r="F13" s="243"/>
      <c r="G13" s="243"/>
      <c r="H13" s="243"/>
      <c r="I13" s="112">
        <v>6</v>
      </c>
      <c r="J13" s="112"/>
      <c r="K13" s="113">
        <v>11541840</v>
      </c>
      <c r="L13" s="113">
        <v>11541840</v>
      </c>
      <c r="M13" s="134"/>
    </row>
    <row r="14" spans="1:13" ht="11.25">
      <c r="A14" s="243" t="s">
        <v>183</v>
      </c>
      <c r="B14" s="243"/>
      <c r="C14" s="243"/>
      <c r="D14" s="243"/>
      <c r="E14" s="243"/>
      <c r="F14" s="243"/>
      <c r="G14" s="243"/>
      <c r="H14" s="243"/>
      <c r="I14" s="112">
        <v>7</v>
      </c>
      <c r="J14" s="112"/>
      <c r="K14" s="113">
        <v>0</v>
      </c>
      <c r="L14" s="113">
        <v>0</v>
      </c>
      <c r="M14" s="134"/>
    </row>
    <row r="15" spans="1:13" ht="11.25">
      <c r="A15" s="243" t="s">
        <v>184</v>
      </c>
      <c r="B15" s="243"/>
      <c r="C15" s="243"/>
      <c r="D15" s="243"/>
      <c r="E15" s="243"/>
      <c r="F15" s="243"/>
      <c r="G15" s="243"/>
      <c r="H15" s="243"/>
      <c r="I15" s="112">
        <v>8</v>
      </c>
      <c r="J15" s="112"/>
      <c r="K15" s="113">
        <v>0</v>
      </c>
      <c r="L15" s="113">
        <v>0</v>
      </c>
      <c r="M15" s="134"/>
    </row>
    <row r="16" spans="1:13" ht="11.25">
      <c r="A16" s="243" t="s">
        <v>185</v>
      </c>
      <c r="B16" s="243"/>
      <c r="C16" s="243"/>
      <c r="D16" s="243"/>
      <c r="E16" s="243"/>
      <c r="F16" s="243"/>
      <c r="G16" s="243"/>
      <c r="H16" s="243"/>
      <c r="I16" s="112">
        <v>9</v>
      </c>
      <c r="J16" s="112"/>
      <c r="K16" s="113">
        <v>0</v>
      </c>
      <c r="L16" s="113">
        <v>0</v>
      </c>
      <c r="M16" s="134"/>
    </row>
    <row r="17" spans="1:17" ht="11.25">
      <c r="A17" s="244" t="s">
        <v>181</v>
      </c>
      <c r="B17" s="244"/>
      <c r="C17" s="244"/>
      <c r="D17" s="244"/>
      <c r="E17" s="244"/>
      <c r="F17" s="244"/>
      <c r="G17" s="244"/>
      <c r="H17" s="244"/>
      <c r="I17" s="112">
        <v>10</v>
      </c>
      <c r="J17" s="112"/>
      <c r="K17" s="142">
        <f>SUM(K18:K26)</f>
        <v>165385547</v>
      </c>
      <c r="L17" s="142">
        <f>SUM(L18:L26)</f>
        <v>158078631</v>
      </c>
      <c r="M17" s="134"/>
      <c r="N17" s="133"/>
      <c r="O17" s="134"/>
      <c r="P17" s="133"/>
      <c r="Q17" s="133"/>
    </row>
    <row r="18" spans="1:17" ht="11.25">
      <c r="A18" s="243" t="s">
        <v>186</v>
      </c>
      <c r="B18" s="243"/>
      <c r="C18" s="243"/>
      <c r="D18" s="243"/>
      <c r="E18" s="243"/>
      <c r="F18" s="243"/>
      <c r="G18" s="243"/>
      <c r="H18" s="243"/>
      <c r="I18" s="112">
        <v>11</v>
      </c>
      <c r="J18" s="112"/>
      <c r="K18" s="113">
        <v>21003910</v>
      </c>
      <c r="L18" s="113">
        <v>21003910</v>
      </c>
      <c r="M18" s="134"/>
      <c r="N18" s="133"/>
      <c r="O18" s="133"/>
      <c r="P18" s="133"/>
      <c r="Q18" s="133"/>
    </row>
    <row r="19" spans="1:17" ht="11.25">
      <c r="A19" s="243" t="s">
        <v>213</v>
      </c>
      <c r="B19" s="243"/>
      <c r="C19" s="243"/>
      <c r="D19" s="243"/>
      <c r="E19" s="243"/>
      <c r="F19" s="243"/>
      <c r="G19" s="243"/>
      <c r="H19" s="243"/>
      <c r="I19" s="112">
        <v>12</v>
      </c>
      <c r="J19" s="112"/>
      <c r="K19" s="113">
        <v>114272617</v>
      </c>
      <c r="L19" s="113">
        <v>109452980</v>
      </c>
      <c r="M19" s="134"/>
      <c r="N19" s="133"/>
      <c r="O19" s="133"/>
      <c r="P19" s="133"/>
      <c r="Q19" s="133"/>
    </row>
    <row r="20" spans="1:17" ht="11.25">
      <c r="A20" s="243" t="s">
        <v>187</v>
      </c>
      <c r="B20" s="243"/>
      <c r="C20" s="243"/>
      <c r="D20" s="243"/>
      <c r="E20" s="243"/>
      <c r="F20" s="243"/>
      <c r="G20" s="243"/>
      <c r="H20" s="243"/>
      <c r="I20" s="112">
        <v>13</v>
      </c>
      <c r="J20" s="112"/>
      <c r="K20" s="113">
        <v>26194283</v>
      </c>
      <c r="L20" s="113">
        <v>23096010</v>
      </c>
      <c r="M20" s="134"/>
      <c r="N20" s="133"/>
      <c r="O20" s="133"/>
      <c r="P20" s="133"/>
      <c r="Q20" s="133"/>
    </row>
    <row r="21" spans="1:17" ht="11.25">
      <c r="A21" s="243" t="s">
        <v>35</v>
      </c>
      <c r="B21" s="243"/>
      <c r="C21" s="243"/>
      <c r="D21" s="243"/>
      <c r="E21" s="243"/>
      <c r="F21" s="243"/>
      <c r="G21" s="243"/>
      <c r="H21" s="243"/>
      <c r="I21" s="112">
        <v>14</v>
      </c>
      <c r="J21" s="112"/>
      <c r="K21" s="113">
        <v>433969</v>
      </c>
      <c r="L21" s="113">
        <v>251437</v>
      </c>
      <c r="M21" s="134"/>
      <c r="N21" s="133"/>
      <c r="O21" s="133"/>
      <c r="P21" s="133"/>
      <c r="Q21" s="133"/>
    </row>
    <row r="22" spans="1:17" ht="11.25">
      <c r="A22" s="243" t="s">
        <v>36</v>
      </c>
      <c r="B22" s="243"/>
      <c r="C22" s="243"/>
      <c r="D22" s="243"/>
      <c r="E22" s="243"/>
      <c r="F22" s="243"/>
      <c r="G22" s="243"/>
      <c r="H22" s="243"/>
      <c r="I22" s="112">
        <v>15</v>
      </c>
      <c r="J22" s="112"/>
      <c r="K22" s="113">
        <v>0</v>
      </c>
      <c r="L22" s="113">
        <v>0</v>
      </c>
      <c r="M22" s="134"/>
      <c r="N22" s="133"/>
      <c r="O22" s="133"/>
      <c r="P22" s="133"/>
      <c r="Q22" s="133"/>
    </row>
    <row r="23" spans="1:17" ht="11.25">
      <c r="A23" s="243" t="s">
        <v>77</v>
      </c>
      <c r="B23" s="243"/>
      <c r="C23" s="243"/>
      <c r="D23" s="243"/>
      <c r="E23" s="243"/>
      <c r="F23" s="243"/>
      <c r="G23" s="243"/>
      <c r="H23" s="243"/>
      <c r="I23" s="112">
        <v>16</v>
      </c>
      <c r="J23" s="112"/>
      <c r="K23" s="113">
        <v>1129273</v>
      </c>
      <c r="L23" s="113">
        <v>769273</v>
      </c>
      <c r="M23" s="134"/>
      <c r="N23" s="133"/>
      <c r="O23" s="133"/>
      <c r="P23" s="133"/>
      <c r="Q23" s="133"/>
    </row>
    <row r="24" spans="1:17" ht="11.25">
      <c r="A24" s="243" t="s">
        <v>78</v>
      </c>
      <c r="B24" s="243"/>
      <c r="C24" s="243"/>
      <c r="D24" s="243"/>
      <c r="E24" s="243"/>
      <c r="F24" s="243"/>
      <c r="G24" s="243"/>
      <c r="H24" s="243"/>
      <c r="I24" s="112">
        <v>17</v>
      </c>
      <c r="J24" s="112"/>
      <c r="K24" s="113">
        <v>1347235</v>
      </c>
      <c r="L24" s="113">
        <v>2633459</v>
      </c>
      <c r="M24" s="134"/>
      <c r="N24" s="133"/>
      <c r="O24" s="133"/>
      <c r="P24" s="133"/>
      <c r="Q24" s="133"/>
    </row>
    <row r="25" spans="1:17" ht="11.25">
      <c r="A25" s="243" t="s">
        <v>79</v>
      </c>
      <c r="B25" s="243"/>
      <c r="C25" s="243"/>
      <c r="D25" s="243"/>
      <c r="E25" s="243"/>
      <c r="F25" s="243"/>
      <c r="G25" s="243"/>
      <c r="H25" s="243"/>
      <c r="I25" s="112">
        <v>18</v>
      </c>
      <c r="J25" s="112"/>
      <c r="K25" s="113">
        <v>1004260</v>
      </c>
      <c r="L25" s="113">
        <v>871562</v>
      </c>
      <c r="M25" s="134"/>
      <c r="N25" s="133"/>
      <c r="O25" s="133"/>
      <c r="P25" s="133"/>
      <c r="Q25" s="133"/>
    </row>
    <row r="26" spans="1:17" ht="11.25">
      <c r="A26" s="243" t="s">
        <v>80</v>
      </c>
      <c r="B26" s="243"/>
      <c r="C26" s="243"/>
      <c r="D26" s="243"/>
      <c r="E26" s="243"/>
      <c r="F26" s="243"/>
      <c r="G26" s="243"/>
      <c r="H26" s="243"/>
      <c r="I26" s="112">
        <v>19</v>
      </c>
      <c r="J26" s="112"/>
      <c r="K26" s="113">
        <v>0</v>
      </c>
      <c r="L26" s="113">
        <v>0</v>
      </c>
      <c r="M26" s="134"/>
      <c r="N26" s="133"/>
      <c r="O26" s="133"/>
      <c r="P26" s="133"/>
      <c r="Q26" s="133"/>
    </row>
    <row r="27" spans="1:17" ht="11.25">
      <c r="A27" s="244" t="s">
        <v>170</v>
      </c>
      <c r="B27" s="244"/>
      <c r="C27" s="244"/>
      <c r="D27" s="244"/>
      <c r="E27" s="244"/>
      <c r="F27" s="244"/>
      <c r="G27" s="244"/>
      <c r="H27" s="244"/>
      <c r="I27" s="112">
        <v>20</v>
      </c>
      <c r="J27" s="112"/>
      <c r="K27" s="142">
        <f>SUM(K28:K35)</f>
        <v>101006273</v>
      </c>
      <c r="L27" s="142">
        <f>SUM(L28:L35)</f>
        <v>6172488</v>
      </c>
      <c r="M27" s="134"/>
      <c r="N27" s="133"/>
      <c r="O27" s="133"/>
      <c r="P27" s="133"/>
      <c r="Q27" s="133"/>
    </row>
    <row r="28" spans="1:17" ht="11.25">
      <c r="A28" s="243" t="s">
        <v>81</v>
      </c>
      <c r="B28" s="243"/>
      <c r="C28" s="243"/>
      <c r="D28" s="243"/>
      <c r="E28" s="243"/>
      <c r="F28" s="243"/>
      <c r="G28" s="243"/>
      <c r="H28" s="243"/>
      <c r="I28" s="112">
        <v>21</v>
      </c>
      <c r="J28" s="112"/>
      <c r="K28" s="113">
        <v>0</v>
      </c>
      <c r="L28" s="113">
        <v>0</v>
      </c>
      <c r="M28" s="134"/>
      <c r="N28" s="133"/>
      <c r="O28" s="133"/>
      <c r="P28" s="133"/>
      <c r="Q28" s="133"/>
    </row>
    <row r="29" spans="1:17" ht="11.25">
      <c r="A29" s="243" t="s">
        <v>82</v>
      </c>
      <c r="B29" s="243"/>
      <c r="C29" s="243"/>
      <c r="D29" s="243"/>
      <c r="E29" s="243"/>
      <c r="F29" s="243"/>
      <c r="G29" s="243"/>
      <c r="H29" s="243"/>
      <c r="I29" s="112">
        <v>22</v>
      </c>
      <c r="J29" s="112"/>
      <c r="K29" s="113">
        <v>0</v>
      </c>
      <c r="L29" s="113">
        <v>0</v>
      </c>
      <c r="M29" s="134"/>
      <c r="N29" s="133"/>
      <c r="O29" s="133"/>
      <c r="P29" s="133"/>
      <c r="Q29" s="133"/>
    </row>
    <row r="30" spans="1:17" ht="11.25">
      <c r="A30" s="243" t="s">
        <v>83</v>
      </c>
      <c r="B30" s="243"/>
      <c r="C30" s="243"/>
      <c r="D30" s="243"/>
      <c r="E30" s="243"/>
      <c r="F30" s="243"/>
      <c r="G30" s="243"/>
      <c r="H30" s="243"/>
      <c r="I30" s="112">
        <v>23</v>
      </c>
      <c r="J30" s="112"/>
      <c r="K30" s="113">
        <v>94924000</v>
      </c>
      <c r="L30" s="113">
        <v>0</v>
      </c>
      <c r="M30" s="134"/>
      <c r="N30" s="133"/>
      <c r="O30" s="133"/>
      <c r="P30" s="133"/>
      <c r="Q30" s="133"/>
    </row>
    <row r="31" spans="1:17" ht="11.25">
      <c r="A31" s="243" t="s">
        <v>88</v>
      </c>
      <c r="B31" s="243"/>
      <c r="C31" s="243"/>
      <c r="D31" s="243"/>
      <c r="E31" s="243"/>
      <c r="F31" s="243"/>
      <c r="G31" s="243"/>
      <c r="H31" s="243"/>
      <c r="I31" s="112">
        <v>24</v>
      </c>
      <c r="J31" s="112"/>
      <c r="K31" s="113">
        <v>4473000</v>
      </c>
      <c r="L31" s="113">
        <v>4473000</v>
      </c>
      <c r="M31" s="134"/>
      <c r="N31" s="133"/>
      <c r="O31" s="133"/>
      <c r="P31" s="133"/>
      <c r="Q31" s="133"/>
    </row>
    <row r="32" spans="1:17" ht="11.25">
      <c r="A32" s="243" t="s">
        <v>89</v>
      </c>
      <c r="B32" s="243"/>
      <c r="C32" s="243"/>
      <c r="D32" s="243"/>
      <c r="E32" s="243"/>
      <c r="F32" s="243"/>
      <c r="G32" s="243"/>
      <c r="H32" s="243"/>
      <c r="I32" s="112">
        <v>25</v>
      </c>
      <c r="J32" s="112"/>
      <c r="K32" s="113">
        <v>825816</v>
      </c>
      <c r="L32" s="113">
        <v>817566</v>
      </c>
      <c r="M32" s="134"/>
      <c r="N32" s="133"/>
      <c r="O32" s="133"/>
      <c r="P32" s="133"/>
      <c r="Q32" s="133"/>
    </row>
    <row r="33" spans="1:17" ht="11.25">
      <c r="A33" s="243" t="s">
        <v>90</v>
      </c>
      <c r="B33" s="243"/>
      <c r="C33" s="243"/>
      <c r="D33" s="243"/>
      <c r="E33" s="243"/>
      <c r="F33" s="243"/>
      <c r="G33" s="243"/>
      <c r="H33" s="243"/>
      <c r="I33" s="112">
        <v>26</v>
      </c>
      <c r="J33" s="112"/>
      <c r="K33" s="113">
        <v>783457</v>
      </c>
      <c r="L33" s="113">
        <v>881922</v>
      </c>
      <c r="M33" s="134"/>
      <c r="N33" s="133"/>
      <c r="O33" s="133"/>
      <c r="P33" s="133"/>
      <c r="Q33" s="133"/>
    </row>
    <row r="34" spans="1:17" ht="11.25">
      <c r="A34" s="243" t="s">
        <v>84</v>
      </c>
      <c r="B34" s="243"/>
      <c r="C34" s="243"/>
      <c r="D34" s="243"/>
      <c r="E34" s="243"/>
      <c r="F34" s="243"/>
      <c r="G34" s="243"/>
      <c r="H34" s="243"/>
      <c r="I34" s="112">
        <v>27</v>
      </c>
      <c r="J34" s="112"/>
      <c r="K34" s="113">
        <v>0</v>
      </c>
      <c r="L34" s="113">
        <v>0</v>
      </c>
      <c r="M34" s="134"/>
      <c r="N34" s="133"/>
      <c r="O34" s="133"/>
      <c r="P34" s="133"/>
      <c r="Q34" s="133"/>
    </row>
    <row r="35" spans="1:17" s="114" customFormat="1" ht="11.25">
      <c r="A35" s="243" t="s">
        <v>163</v>
      </c>
      <c r="B35" s="243"/>
      <c r="C35" s="243"/>
      <c r="D35" s="243"/>
      <c r="E35" s="243"/>
      <c r="F35" s="243"/>
      <c r="G35" s="243"/>
      <c r="H35" s="243"/>
      <c r="I35" s="112">
        <v>28</v>
      </c>
      <c r="J35" s="112"/>
      <c r="K35" s="113">
        <f>18634-18634</f>
        <v>0</v>
      </c>
      <c r="L35" s="113">
        <v>0</v>
      </c>
      <c r="M35" s="134"/>
      <c r="N35" s="134"/>
      <c r="O35" s="134"/>
      <c r="P35" s="134"/>
      <c r="Q35" s="134"/>
    </row>
    <row r="36" spans="1:17" ht="11.25">
      <c r="A36" s="244" t="s">
        <v>164</v>
      </c>
      <c r="B36" s="244"/>
      <c r="C36" s="244"/>
      <c r="D36" s="244"/>
      <c r="E36" s="244"/>
      <c r="F36" s="244"/>
      <c r="G36" s="244"/>
      <c r="H36" s="244"/>
      <c r="I36" s="112">
        <v>29</v>
      </c>
      <c r="J36" s="112"/>
      <c r="K36" s="142">
        <f>SUM(K37:K39)</f>
        <v>25854822</v>
      </c>
      <c r="L36" s="142">
        <f>SUM(L37:L39)</f>
        <v>22809156</v>
      </c>
      <c r="M36" s="134"/>
      <c r="N36" s="133"/>
      <c r="O36" s="133"/>
      <c r="P36" s="133"/>
      <c r="Q36" s="133"/>
    </row>
    <row r="37" spans="1:17" ht="11.25">
      <c r="A37" s="243" t="s">
        <v>85</v>
      </c>
      <c r="B37" s="243"/>
      <c r="C37" s="243"/>
      <c r="D37" s="243"/>
      <c r="E37" s="243"/>
      <c r="F37" s="243"/>
      <c r="G37" s="243"/>
      <c r="H37" s="243"/>
      <c r="I37" s="112">
        <v>30</v>
      </c>
      <c r="J37" s="112"/>
      <c r="K37" s="113">
        <v>25787090</v>
      </c>
      <c r="L37" s="113">
        <v>21559909</v>
      </c>
      <c r="M37" s="134"/>
      <c r="N37" s="133"/>
      <c r="O37" s="133"/>
      <c r="P37" s="133"/>
      <c r="Q37" s="133"/>
    </row>
    <row r="38" spans="1:17" ht="11.25">
      <c r="A38" s="243" t="s">
        <v>86</v>
      </c>
      <c r="B38" s="243"/>
      <c r="C38" s="243"/>
      <c r="D38" s="243"/>
      <c r="E38" s="243"/>
      <c r="F38" s="243"/>
      <c r="G38" s="243"/>
      <c r="H38" s="243"/>
      <c r="I38" s="112">
        <v>31</v>
      </c>
      <c r="J38" s="112"/>
      <c r="K38" s="113">
        <v>0</v>
      </c>
      <c r="L38" s="113">
        <v>0</v>
      </c>
      <c r="M38" s="134"/>
      <c r="N38" s="133"/>
      <c r="O38" s="133"/>
      <c r="P38" s="133"/>
      <c r="Q38" s="133"/>
    </row>
    <row r="39" spans="1:17" ht="11.25">
      <c r="A39" s="243" t="s">
        <v>87</v>
      </c>
      <c r="B39" s="243"/>
      <c r="C39" s="243"/>
      <c r="D39" s="243"/>
      <c r="E39" s="243"/>
      <c r="F39" s="243"/>
      <c r="G39" s="243"/>
      <c r="H39" s="243"/>
      <c r="I39" s="112">
        <v>32</v>
      </c>
      <c r="J39" s="112"/>
      <c r="K39" s="113">
        <v>67732</v>
      </c>
      <c r="L39" s="113">
        <v>1249247</v>
      </c>
      <c r="M39" s="134"/>
      <c r="N39" s="133"/>
      <c r="O39" s="133"/>
      <c r="P39" s="133"/>
      <c r="Q39" s="133"/>
    </row>
    <row r="40" spans="1:17" ht="11.25">
      <c r="A40" s="243" t="s">
        <v>165</v>
      </c>
      <c r="B40" s="243"/>
      <c r="C40" s="243"/>
      <c r="D40" s="243"/>
      <c r="E40" s="243"/>
      <c r="F40" s="243"/>
      <c r="G40" s="243"/>
      <c r="H40" s="243"/>
      <c r="I40" s="112">
        <v>33</v>
      </c>
      <c r="J40" s="112"/>
      <c r="K40" s="113">
        <v>0</v>
      </c>
      <c r="L40" s="113">
        <v>0</v>
      </c>
      <c r="M40" s="134"/>
      <c r="N40" s="133"/>
      <c r="O40" s="133"/>
      <c r="P40" s="133"/>
      <c r="Q40" s="133"/>
    </row>
    <row r="41" spans="1:17" ht="11.25">
      <c r="A41" s="244" t="s">
        <v>319</v>
      </c>
      <c r="B41" s="244"/>
      <c r="C41" s="244"/>
      <c r="D41" s="244"/>
      <c r="E41" s="244"/>
      <c r="F41" s="244"/>
      <c r="G41" s="244"/>
      <c r="H41" s="244"/>
      <c r="I41" s="112">
        <v>34</v>
      </c>
      <c r="J41" s="112"/>
      <c r="K41" s="142">
        <f>K42+K50+K57+K65</f>
        <v>38252089</v>
      </c>
      <c r="L41" s="142">
        <f>L42+L50+L57+L65</f>
        <v>40437378</v>
      </c>
      <c r="M41" s="134"/>
      <c r="N41" s="133"/>
      <c r="O41" s="133"/>
      <c r="P41" s="133"/>
      <c r="Q41" s="133"/>
    </row>
    <row r="42" spans="1:17" ht="11.25">
      <c r="A42" s="244" t="s">
        <v>105</v>
      </c>
      <c r="B42" s="244"/>
      <c r="C42" s="244"/>
      <c r="D42" s="244"/>
      <c r="E42" s="244"/>
      <c r="F42" s="244"/>
      <c r="G42" s="244"/>
      <c r="H42" s="244"/>
      <c r="I42" s="112">
        <v>35</v>
      </c>
      <c r="J42" s="112"/>
      <c r="K42" s="142">
        <f>SUM(K43:K49)</f>
        <v>3423324</v>
      </c>
      <c r="L42" s="142">
        <f>SUM(L43:L49)</f>
        <v>3875820</v>
      </c>
      <c r="M42" s="134"/>
      <c r="N42" s="133"/>
      <c r="O42" s="133"/>
      <c r="P42" s="133"/>
      <c r="Q42" s="133"/>
    </row>
    <row r="43" spans="1:17" ht="11.25">
      <c r="A43" s="243" t="s">
        <v>117</v>
      </c>
      <c r="B43" s="243"/>
      <c r="C43" s="243"/>
      <c r="D43" s="243"/>
      <c r="E43" s="243"/>
      <c r="F43" s="243"/>
      <c r="G43" s="243"/>
      <c r="H43" s="243"/>
      <c r="I43" s="112">
        <v>36</v>
      </c>
      <c r="J43" s="112"/>
      <c r="K43" s="113">
        <v>3403806</v>
      </c>
      <c r="L43" s="113">
        <v>3817830</v>
      </c>
      <c r="M43" s="134"/>
      <c r="N43" s="133"/>
      <c r="O43" s="133"/>
      <c r="P43" s="133"/>
      <c r="Q43" s="133"/>
    </row>
    <row r="44" spans="1:17" ht="11.25">
      <c r="A44" s="243" t="s">
        <v>118</v>
      </c>
      <c r="B44" s="243"/>
      <c r="C44" s="243"/>
      <c r="D44" s="243"/>
      <c r="E44" s="243"/>
      <c r="F44" s="243"/>
      <c r="G44" s="243"/>
      <c r="H44" s="243"/>
      <c r="I44" s="112">
        <v>37</v>
      </c>
      <c r="J44" s="112"/>
      <c r="K44" s="113">
        <v>0</v>
      </c>
      <c r="L44" s="113">
        <v>14780</v>
      </c>
      <c r="M44" s="134"/>
      <c r="N44" s="133"/>
      <c r="O44" s="133"/>
      <c r="P44" s="133"/>
      <c r="Q44" s="133"/>
    </row>
    <row r="45" spans="1:17" ht="11.25">
      <c r="A45" s="243" t="s">
        <v>91</v>
      </c>
      <c r="B45" s="243"/>
      <c r="C45" s="243"/>
      <c r="D45" s="243"/>
      <c r="E45" s="243"/>
      <c r="F45" s="243"/>
      <c r="G45" s="243"/>
      <c r="H45" s="243"/>
      <c r="I45" s="112">
        <v>38</v>
      </c>
      <c r="J45" s="112"/>
      <c r="K45" s="113">
        <v>0</v>
      </c>
      <c r="L45" s="113">
        <v>0</v>
      </c>
      <c r="M45" s="134"/>
      <c r="N45" s="133"/>
      <c r="O45" s="133"/>
      <c r="P45" s="133"/>
      <c r="Q45" s="133"/>
    </row>
    <row r="46" spans="1:17" ht="11.25">
      <c r="A46" s="243" t="s">
        <v>92</v>
      </c>
      <c r="B46" s="243"/>
      <c r="C46" s="243"/>
      <c r="D46" s="243"/>
      <c r="E46" s="243"/>
      <c r="F46" s="243"/>
      <c r="G46" s="243"/>
      <c r="H46" s="243"/>
      <c r="I46" s="112">
        <v>39</v>
      </c>
      <c r="J46" s="112"/>
      <c r="K46" s="113">
        <v>19518</v>
      </c>
      <c r="L46" s="113">
        <v>18806</v>
      </c>
      <c r="M46" s="134"/>
      <c r="N46" s="133"/>
      <c r="O46" s="133"/>
      <c r="P46" s="133"/>
      <c r="Q46" s="133"/>
    </row>
    <row r="47" spans="1:17" ht="11.25">
      <c r="A47" s="243" t="s">
        <v>93</v>
      </c>
      <c r="B47" s="243"/>
      <c r="C47" s="243"/>
      <c r="D47" s="243"/>
      <c r="E47" s="243"/>
      <c r="F47" s="243"/>
      <c r="G47" s="243"/>
      <c r="H47" s="243"/>
      <c r="I47" s="112">
        <v>40</v>
      </c>
      <c r="J47" s="112"/>
      <c r="K47" s="113">
        <v>0</v>
      </c>
      <c r="L47" s="113">
        <v>24404</v>
      </c>
      <c r="M47" s="134"/>
      <c r="N47" s="133"/>
      <c r="O47" s="133"/>
      <c r="P47" s="133"/>
      <c r="Q47" s="133"/>
    </row>
    <row r="48" spans="1:17" ht="11.25">
      <c r="A48" s="243" t="s">
        <v>94</v>
      </c>
      <c r="B48" s="243"/>
      <c r="C48" s="243"/>
      <c r="D48" s="243"/>
      <c r="E48" s="243"/>
      <c r="F48" s="243"/>
      <c r="G48" s="243"/>
      <c r="H48" s="243"/>
      <c r="I48" s="112">
        <v>41</v>
      </c>
      <c r="J48" s="112"/>
      <c r="K48" s="113">
        <v>0</v>
      </c>
      <c r="L48" s="113">
        <v>0</v>
      </c>
      <c r="M48" s="134"/>
      <c r="N48" s="133"/>
      <c r="O48" s="133"/>
      <c r="P48" s="133"/>
      <c r="Q48" s="133"/>
    </row>
    <row r="49" spans="1:17" ht="11.25">
      <c r="A49" s="243" t="s">
        <v>95</v>
      </c>
      <c r="B49" s="243"/>
      <c r="C49" s="243"/>
      <c r="D49" s="243"/>
      <c r="E49" s="243"/>
      <c r="F49" s="243"/>
      <c r="G49" s="243"/>
      <c r="H49" s="243"/>
      <c r="I49" s="112">
        <v>42</v>
      </c>
      <c r="J49" s="112"/>
      <c r="K49" s="113">
        <v>0</v>
      </c>
      <c r="L49" s="113">
        <v>0</v>
      </c>
      <c r="M49" s="134"/>
      <c r="N49" s="133"/>
      <c r="O49" s="133"/>
      <c r="P49" s="133"/>
      <c r="Q49" s="133"/>
    </row>
    <row r="50" spans="1:17" ht="11.25">
      <c r="A50" s="244" t="s">
        <v>106</v>
      </c>
      <c r="B50" s="244"/>
      <c r="C50" s="244"/>
      <c r="D50" s="244"/>
      <c r="E50" s="244"/>
      <c r="F50" s="244"/>
      <c r="G50" s="244"/>
      <c r="H50" s="244"/>
      <c r="I50" s="112">
        <v>43</v>
      </c>
      <c r="J50" s="112"/>
      <c r="K50" s="142">
        <f>SUM(K51:K56)</f>
        <v>26820906</v>
      </c>
      <c r="L50" s="142">
        <f>SUM(L51:L56)</f>
        <v>31236409</v>
      </c>
      <c r="M50" s="134"/>
      <c r="N50" s="133"/>
      <c r="O50" s="133"/>
      <c r="P50" s="133"/>
      <c r="Q50" s="133"/>
    </row>
    <row r="51" spans="1:17" ht="11.25">
      <c r="A51" s="243" t="s">
        <v>175</v>
      </c>
      <c r="B51" s="243"/>
      <c r="C51" s="243"/>
      <c r="D51" s="243"/>
      <c r="E51" s="243"/>
      <c r="F51" s="243"/>
      <c r="G51" s="243"/>
      <c r="H51" s="243"/>
      <c r="I51" s="112">
        <v>44</v>
      </c>
      <c r="J51" s="112"/>
      <c r="K51" s="113">
        <v>6748526</v>
      </c>
      <c r="L51" s="113">
        <v>11245735</v>
      </c>
      <c r="M51" s="134"/>
      <c r="N51" s="133"/>
      <c r="O51" s="133"/>
      <c r="P51" s="133"/>
      <c r="Q51" s="133"/>
    </row>
    <row r="52" spans="1:17" ht="11.25">
      <c r="A52" s="243" t="s">
        <v>176</v>
      </c>
      <c r="B52" s="243"/>
      <c r="C52" s="243"/>
      <c r="D52" s="243"/>
      <c r="E52" s="243"/>
      <c r="F52" s="243"/>
      <c r="G52" s="243"/>
      <c r="H52" s="243"/>
      <c r="I52" s="112">
        <v>45</v>
      </c>
      <c r="J52" s="112"/>
      <c r="K52" s="113">
        <v>17228981</v>
      </c>
      <c r="L52" s="113">
        <v>16306709</v>
      </c>
      <c r="M52" s="134"/>
      <c r="N52" s="133"/>
      <c r="O52" s="133"/>
      <c r="P52" s="133"/>
      <c r="Q52" s="133"/>
    </row>
    <row r="53" spans="1:17" ht="11.25">
      <c r="A53" s="243" t="s">
        <v>177</v>
      </c>
      <c r="B53" s="243"/>
      <c r="C53" s="243"/>
      <c r="D53" s="243"/>
      <c r="E53" s="243"/>
      <c r="F53" s="243"/>
      <c r="G53" s="243"/>
      <c r="H53" s="243"/>
      <c r="I53" s="112">
        <v>46</v>
      </c>
      <c r="J53" s="112"/>
      <c r="K53" s="113">
        <v>90195</v>
      </c>
      <c r="L53" s="113">
        <v>448035</v>
      </c>
      <c r="M53" s="134"/>
      <c r="N53" s="133"/>
      <c r="O53" s="133"/>
      <c r="P53" s="133"/>
      <c r="Q53" s="133"/>
    </row>
    <row r="54" spans="1:17" ht="11.25">
      <c r="A54" s="243" t="s">
        <v>178</v>
      </c>
      <c r="B54" s="243"/>
      <c r="C54" s="243"/>
      <c r="D54" s="243"/>
      <c r="E54" s="243"/>
      <c r="F54" s="243"/>
      <c r="G54" s="243"/>
      <c r="H54" s="243"/>
      <c r="I54" s="112">
        <v>47</v>
      </c>
      <c r="J54" s="112"/>
      <c r="K54" s="113">
        <v>23238</v>
      </c>
      <c r="L54" s="113">
        <v>13682</v>
      </c>
      <c r="M54" s="134"/>
      <c r="N54" s="133"/>
      <c r="O54" s="133"/>
      <c r="P54" s="133"/>
      <c r="Q54" s="133"/>
    </row>
    <row r="55" spans="1:17" ht="11.25">
      <c r="A55" s="243" t="s">
        <v>29</v>
      </c>
      <c r="B55" s="243"/>
      <c r="C55" s="243"/>
      <c r="D55" s="243"/>
      <c r="E55" s="243"/>
      <c r="F55" s="243"/>
      <c r="G55" s="243"/>
      <c r="H55" s="243"/>
      <c r="I55" s="112">
        <v>48</v>
      </c>
      <c r="J55" s="112"/>
      <c r="K55" s="113">
        <v>388655</v>
      </c>
      <c r="L55" s="113">
        <v>170294</v>
      </c>
      <c r="M55" s="134"/>
      <c r="N55" s="133"/>
      <c r="O55" s="133"/>
      <c r="P55" s="133"/>
      <c r="Q55" s="133"/>
    </row>
    <row r="56" spans="1:17" ht="11.25">
      <c r="A56" s="243" t="s">
        <v>30</v>
      </c>
      <c r="B56" s="243"/>
      <c r="C56" s="243"/>
      <c r="D56" s="243"/>
      <c r="E56" s="243"/>
      <c r="F56" s="243"/>
      <c r="G56" s="243"/>
      <c r="H56" s="243"/>
      <c r="I56" s="112">
        <v>49</v>
      </c>
      <c r="J56" s="112"/>
      <c r="K56" s="113">
        <v>2341311</v>
      </c>
      <c r="L56" s="113">
        <v>3051954</v>
      </c>
      <c r="M56" s="134"/>
      <c r="N56" s="133"/>
      <c r="O56" s="133"/>
      <c r="P56" s="133"/>
      <c r="Q56" s="133"/>
    </row>
    <row r="57" spans="1:17" ht="11.25">
      <c r="A57" s="244" t="s">
        <v>107</v>
      </c>
      <c r="B57" s="244"/>
      <c r="C57" s="244"/>
      <c r="D57" s="244"/>
      <c r="E57" s="244"/>
      <c r="F57" s="244"/>
      <c r="G57" s="244"/>
      <c r="H57" s="244"/>
      <c r="I57" s="112">
        <v>50</v>
      </c>
      <c r="J57" s="112"/>
      <c r="K57" s="142">
        <f>SUM(K58:K64)</f>
        <v>1753180</v>
      </c>
      <c r="L57" s="142">
        <f>SUM(L58:L64)</f>
        <v>338850</v>
      </c>
      <c r="M57" s="134"/>
      <c r="N57" s="133"/>
      <c r="O57" s="133"/>
      <c r="P57" s="133"/>
      <c r="Q57" s="133"/>
    </row>
    <row r="58" spans="1:17" ht="11.25">
      <c r="A58" s="243" t="s">
        <v>81</v>
      </c>
      <c r="B58" s="243"/>
      <c r="C58" s="243"/>
      <c r="D58" s="243"/>
      <c r="E58" s="243"/>
      <c r="F58" s="243"/>
      <c r="G58" s="243"/>
      <c r="H58" s="243"/>
      <c r="I58" s="112">
        <v>51</v>
      </c>
      <c r="J58" s="112"/>
      <c r="K58" s="113">
        <v>0</v>
      </c>
      <c r="L58" s="113">
        <v>0</v>
      </c>
      <c r="M58" s="134"/>
      <c r="N58" s="133"/>
      <c r="O58" s="133"/>
      <c r="P58" s="133"/>
      <c r="Q58" s="133"/>
    </row>
    <row r="59" spans="1:17" ht="11.25">
      <c r="A59" s="243" t="s">
        <v>82</v>
      </c>
      <c r="B59" s="243"/>
      <c r="C59" s="243"/>
      <c r="D59" s="243"/>
      <c r="E59" s="243"/>
      <c r="F59" s="243"/>
      <c r="G59" s="243"/>
      <c r="H59" s="243"/>
      <c r="I59" s="112">
        <v>52</v>
      </c>
      <c r="J59" s="112"/>
      <c r="K59" s="113">
        <v>0</v>
      </c>
      <c r="L59" s="113">
        <v>0</v>
      </c>
      <c r="M59" s="134"/>
      <c r="N59" s="133"/>
      <c r="O59" s="133"/>
      <c r="P59" s="133"/>
      <c r="Q59" s="133"/>
    </row>
    <row r="60" spans="1:17" ht="11.25">
      <c r="A60" s="243" t="s">
        <v>208</v>
      </c>
      <c r="B60" s="243"/>
      <c r="C60" s="243"/>
      <c r="D60" s="243"/>
      <c r="E60" s="243"/>
      <c r="F60" s="243"/>
      <c r="G60" s="243"/>
      <c r="H60" s="243"/>
      <c r="I60" s="112">
        <v>53</v>
      </c>
      <c r="J60" s="112"/>
      <c r="K60" s="113">
        <v>0</v>
      </c>
      <c r="L60" s="113">
        <v>0</v>
      </c>
      <c r="M60" s="134"/>
      <c r="N60" s="133"/>
      <c r="O60" s="133"/>
      <c r="P60" s="133"/>
      <c r="Q60" s="133"/>
    </row>
    <row r="61" spans="1:17" ht="11.25">
      <c r="A61" s="243" t="s">
        <v>88</v>
      </c>
      <c r="B61" s="243"/>
      <c r="C61" s="243"/>
      <c r="D61" s="243"/>
      <c r="E61" s="243"/>
      <c r="F61" s="243"/>
      <c r="G61" s="243"/>
      <c r="H61" s="243"/>
      <c r="I61" s="112">
        <v>54</v>
      </c>
      <c r="J61" s="112"/>
      <c r="K61" s="113">
        <v>0</v>
      </c>
      <c r="L61" s="113">
        <v>0</v>
      </c>
      <c r="M61" s="134"/>
      <c r="N61" s="133"/>
      <c r="O61" s="133"/>
      <c r="P61" s="133"/>
      <c r="Q61" s="133"/>
    </row>
    <row r="62" spans="1:17" ht="11.25">
      <c r="A62" s="243" t="s">
        <v>89</v>
      </c>
      <c r="B62" s="243"/>
      <c r="C62" s="243"/>
      <c r="D62" s="243"/>
      <c r="E62" s="243"/>
      <c r="F62" s="243"/>
      <c r="G62" s="243"/>
      <c r="H62" s="243"/>
      <c r="I62" s="112">
        <v>55</v>
      </c>
      <c r="J62" s="112"/>
      <c r="K62" s="113">
        <v>0</v>
      </c>
      <c r="L62" s="113">
        <v>0</v>
      </c>
      <c r="M62" s="134"/>
      <c r="N62" s="133"/>
      <c r="O62" s="133"/>
      <c r="P62" s="133"/>
      <c r="Q62" s="133"/>
    </row>
    <row r="63" spans="1:17" ht="11.25">
      <c r="A63" s="243" t="s">
        <v>90</v>
      </c>
      <c r="B63" s="243"/>
      <c r="C63" s="243"/>
      <c r="D63" s="243"/>
      <c r="E63" s="243"/>
      <c r="F63" s="243"/>
      <c r="G63" s="243"/>
      <c r="H63" s="243"/>
      <c r="I63" s="112">
        <v>56</v>
      </c>
      <c r="J63" s="112"/>
      <c r="K63" s="113">
        <v>1753180</v>
      </c>
      <c r="L63" s="113">
        <v>338850</v>
      </c>
      <c r="M63" s="134"/>
      <c r="N63" s="133"/>
      <c r="O63" s="133"/>
      <c r="P63" s="133"/>
      <c r="Q63" s="133"/>
    </row>
    <row r="64" spans="1:17" ht="11.25">
      <c r="A64" s="243" t="s">
        <v>54</v>
      </c>
      <c r="B64" s="243"/>
      <c r="C64" s="243"/>
      <c r="D64" s="243"/>
      <c r="E64" s="243"/>
      <c r="F64" s="243"/>
      <c r="G64" s="243"/>
      <c r="H64" s="243"/>
      <c r="I64" s="112">
        <v>57</v>
      </c>
      <c r="J64" s="112"/>
      <c r="K64" s="113">
        <v>0</v>
      </c>
      <c r="L64" s="113">
        <v>0</v>
      </c>
      <c r="M64" s="134"/>
      <c r="N64" s="133"/>
      <c r="O64" s="133"/>
      <c r="P64" s="133"/>
      <c r="Q64" s="133"/>
    </row>
    <row r="65" spans="1:17" ht="11.25">
      <c r="A65" s="243" t="s">
        <v>182</v>
      </c>
      <c r="B65" s="243"/>
      <c r="C65" s="243"/>
      <c r="D65" s="243"/>
      <c r="E65" s="243"/>
      <c r="F65" s="243"/>
      <c r="G65" s="243"/>
      <c r="H65" s="243"/>
      <c r="I65" s="112">
        <v>58</v>
      </c>
      <c r="J65" s="112"/>
      <c r="K65" s="113">
        <v>6254679</v>
      </c>
      <c r="L65" s="113">
        <v>4986299</v>
      </c>
      <c r="M65" s="134"/>
      <c r="N65" s="133"/>
      <c r="O65" s="133"/>
      <c r="P65" s="133"/>
      <c r="Q65" s="133"/>
    </row>
    <row r="66" spans="1:17" ht="11.25">
      <c r="A66" s="244" t="s">
        <v>61</v>
      </c>
      <c r="B66" s="244"/>
      <c r="C66" s="244"/>
      <c r="D66" s="244"/>
      <c r="E66" s="244"/>
      <c r="F66" s="244"/>
      <c r="G66" s="244"/>
      <c r="H66" s="244"/>
      <c r="I66" s="112">
        <v>59</v>
      </c>
      <c r="J66" s="112"/>
      <c r="K66" s="113">
        <v>50776</v>
      </c>
      <c r="L66" s="113">
        <v>105707</v>
      </c>
      <c r="M66" s="134"/>
      <c r="N66" s="133"/>
      <c r="O66" s="133"/>
      <c r="P66" s="133"/>
      <c r="Q66" s="133"/>
    </row>
    <row r="67" spans="1:17" ht="11.25">
      <c r="A67" s="244" t="s">
        <v>320</v>
      </c>
      <c r="B67" s="244"/>
      <c r="C67" s="244"/>
      <c r="D67" s="244"/>
      <c r="E67" s="244"/>
      <c r="F67" s="244"/>
      <c r="G67" s="244"/>
      <c r="H67" s="244"/>
      <c r="I67" s="112">
        <v>60</v>
      </c>
      <c r="J67" s="112"/>
      <c r="K67" s="142">
        <f>K8+K9+K41+K66</f>
        <v>342617624</v>
      </c>
      <c r="L67" s="142">
        <f>L8+L9+L41+L66</f>
        <v>239555633</v>
      </c>
      <c r="M67" s="134"/>
      <c r="N67" s="133"/>
      <c r="O67" s="133"/>
      <c r="P67" s="133"/>
      <c r="Q67" s="133"/>
    </row>
    <row r="68" spans="1:17" ht="11.25">
      <c r="A68" s="236" t="s">
        <v>96</v>
      </c>
      <c r="B68" s="236"/>
      <c r="C68" s="236"/>
      <c r="D68" s="236"/>
      <c r="E68" s="236"/>
      <c r="F68" s="236"/>
      <c r="G68" s="236"/>
      <c r="H68" s="236"/>
      <c r="I68" s="116">
        <v>61</v>
      </c>
      <c r="J68" s="116"/>
      <c r="K68" s="115"/>
      <c r="L68" s="151"/>
      <c r="M68" s="134"/>
      <c r="N68" s="133"/>
      <c r="O68" s="133"/>
      <c r="P68" s="133"/>
      <c r="Q68" s="133"/>
    </row>
    <row r="69" spans="1:17" ht="11.25">
      <c r="A69" s="237" t="s">
        <v>63</v>
      </c>
      <c r="B69" s="246"/>
      <c r="C69" s="246"/>
      <c r="D69" s="246"/>
      <c r="E69" s="246"/>
      <c r="F69" s="246"/>
      <c r="G69" s="246"/>
      <c r="H69" s="246"/>
      <c r="I69" s="246"/>
      <c r="J69" s="247"/>
      <c r="K69" s="247"/>
      <c r="L69" s="152"/>
      <c r="M69" s="134"/>
      <c r="N69" s="133"/>
      <c r="O69" s="133"/>
      <c r="P69" s="133"/>
      <c r="Q69" s="133"/>
    </row>
    <row r="70" spans="1:17" ht="11.25">
      <c r="A70" s="248" t="s">
        <v>321</v>
      </c>
      <c r="B70" s="248"/>
      <c r="C70" s="248"/>
      <c r="D70" s="248"/>
      <c r="E70" s="248"/>
      <c r="F70" s="248"/>
      <c r="G70" s="248"/>
      <c r="H70" s="248"/>
      <c r="I70" s="127">
        <v>62</v>
      </c>
      <c r="J70" s="127"/>
      <c r="K70" s="143">
        <f>K71+K72+K73+K79+K80+K83+K86</f>
        <v>292299105</v>
      </c>
      <c r="L70" s="143">
        <f>L71+L72+L73+L79+L80+L83+L86</f>
        <v>198606387</v>
      </c>
      <c r="M70" s="134"/>
      <c r="N70" s="133"/>
      <c r="O70" s="133"/>
      <c r="P70" s="133"/>
      <c r="Q70" s="133"/>
    </row>
    <row r="71" spans="1:17" ht="11.25">
      <c r="A71" s="243" t="s">
        <v>131</v>
      </c>
      <c r="B71" s="243"/>
      <c r="C71" s="243"/>
      <c r="D71" s="243"/>
      <c r="E71" s="243"/>
      <c r="F71" s="243"/>
      <c r="G71" s="243"/>
      <c r="H71" s="243"/>
      <c r="I71" s="112">
        <v>63</v>
      </c>
      <c r="J71" s="112"/>
      <c r="K71" s="113">
        <v>365478120</v>
      </c>
      <c r="L71" s="113">
        <v>365478120</v>
      </c>
      <c r="M71" s="134"/>
      <c r="N71" s="133"/>
      <c r="O71" s="133"/>
      <c r="P71" s="133"/>
      <c r="Q71" s="133"/>
    </row>
    <row r="72" spans="1:17" ht="11.25">
      <c r="A72" s="243" t="s">
        <v>132</v>
      </c>
      <c r="B72" s="243"/>
      <c r="C72" s="243"/>
      <c r="D72" s="243"/>
      <c r="E72" s="243"/>
      <c r="F72" s="243"/>
      <c r="G72" s="243"/>
      <c r="H72" s="243"/>
      <c r="I72" s="112">
        <v>64</v>
      </c>
      <c r="J72" s="112"/>
      <c r="K72" s="113">
        <v>0</v>
      </c>
      <c r="L72" s="113">
        <v>0</v>
      </c>
      <c r="M72" s="134"/>
      <c r="N72" s="133"/>
      <c r="O72" s="133"/>
      <c r="P72" s="133"/>
      <c r="Q72" s="133"/>
    </row>
    <row r="73" spans="1:17" ht="11.25">
      <c r="A73" s="244" t="s">
        <v>133</v>
      </c>
      <c r="B73" s="244"/>
      <c r="C73" s="244"/>
      <c r="D73" s="244"/>
      <c r="E73" s="244"/>
      <c r="F73" s="244"/>
      <c r="G73" s="244"/>
      <c r="H73" s="244"/>
      <c r="I73" s="112">
        <v>65</v>
      </c>
      <c r="J73" s="112"/>
      <c r="K73" s="142">
        <f>K74+K75-K76+K77+K78</f>
        <v>1615151</v>
      </c>
      <c r="L73" s="142">
        <f>L74+L75-L76+L77+L78</f>
        <v>1615151</v>
      </c>
      <c r="M73" s="134"/>
      <c r="N73" s="133"/>
      <c r="O73" s="133"/>
      <c r="P73" s="133"/>
      <c r="Q73" s="133"/>
    </row>
    <row r="74" spans="1:17" ht="11.25">
      <c r="A74" s="243" t="s">
        <v>134</v>
      </c>
      <c r="B74" s="243"/>
      <c r="C74" s="243"/>
      <c r="D74" s="243"/>
      <c r="E74" s="243"/>
      <c r="F74" s="243"/>
      <c r="G74" s="243"/>
      <c r="H74" s="243"/>
      <c r="I74" s="112">
        <v>66</v>
      </c>
      <c r="J74" s="112"/>
      <c r="K74" s="113">
        <v>1615151</v>
      </c>
      <c r="L74" s="113">
        <v>1615151</v>
      </c>
      <c r="M74" s="134"/>
      <c r="N74" s="133"/>
      <c r="O74" s="133"/>
      <c r="P74" s="133"/>
      <c r="Q74" s="133"/>
    </row>
    <row r="75" spans="1:17" ht="11.25">
      <c r="A75" s="243" t="s">
        <v>135</v>
      </c>
      <c r="B75" s="243"/>
      <c r="C75" s="243"/>
      <c r="D75" s="243"/>
      <c r="E75" s="243"/>
      <c r="F75" s="243"/>
      <c r="G75" s="243"/>
      <c r="H75" s="243"/>
      <c r="I75" s="112">
        <v>67</v>
      </c>
      <c r="J75" s="112"/>
      <c r="K75" s="113">
        <v>0</v>
      </c>
      <c r="L75" s="113">
        <v>0</v>
      </c>
      <c r="M75" s="134"/>
      <c r="N75" s="133"/>
      <c r="O75" s="133"/>
      <c r="P75" s="133"/>
      <c r="Q75" s="133"/>
    </row>
    <row r="76" spans="1:17" ht="11.25">
      <c r="A76" s="243" t="s">
        <v>123</v>
      </c>
      <c r="B76" s="243"/>
      <c r="C76" s="243"/>
      <c r="D76" s="243"/>
      <c r="E76" s="243"/>
      <c r="F76" s="243"/>
      <c r="G76" s="243"/>
      <c r="H76" s="243"/>
      <c r="I76" s="112">
        <v>68</v>
      </c>
      <c r="J76" s="112"/>
      <c r="K76" s="113">
        <v>0</v>
      </c>
      <c r="L76" s="113">
        <v>0</v>
      </c>
      <c r="M76" s="134"/>
      <c r="N76" s="133"/>
      <c r="O76" s="133"/>
      <c r="P76" s="133"/>
      <c r="Q76" s="133"/>
    </row>
    <row r="77" spans="1:17" ht="11.25">
      <c r="A77" s="243" t="s">
        <v>124</v>
      </c>
      <c r="B77" s="243"/>
      <c r="C77" s="243"/>
      <c r="D77" s="243"/>
      <c r="E77" s="243"/>
      <c r="F77" s="243"/>
      <c r="G77" s="243"/>
      <c r="H77" s="243"/>
      <c r="I77" s="112">
        <v>69</v>
      </c>
      <c r="J77" s="112"/>
      <c r="K77" s="113">
        <v>0</v>
      </c>
      <c r="L77" s="113">
        <v>0</v>
      </c>
      <c r="M77" s="134"/>
      <c r="N77" s="133"/>
      <c r="O77" s="133"/>
      <c r="P77" s="133"/>
      <c r="Q77" s="133"/>
    </row>
    <row r="78" spans="1:17" ht="11.25">
      <c r="A78" s="243" t="s">
        <v>125</v>
      </c>
      <c r="B78" s="243"/>
      <c r="C78" s="243"/>
      <c r="D78" s="243"/>
      <c r="E78" s="243"/>
      <c r="F78" s="243"/>
      <c r="G78" s="243"/>
      <c r="H78" s="243"/>
      <c r="I78" s="112">
        <v>70</v>
      </c>
      <c r="J78" s="112"/>
      <c r="K78" s="113">
        <v>0</v>
      </c>
      <c r="L78" s="113">
        <v>0</v>
      </c>
      <c r="M78" s="134"/>
      <c r="N78" s="133"/>
      <c r="O78" s="133"/>
      <c r="P78" s="133"/>
      <c r="Q78" s="133"/>
    </row>
    <row r="79" spans="1:17" ht="11.25">
      <c r="A79" s="243" t="s">
        <v>126</v>
      </c>
      <c r="B79" s="243"/>
      <c r="C79" s="243"/>
      <c r="D79" s="243"/>
      <c r="E79" s="243"/>
      <c r="F79" s="243"/>
      <c r="G79" s="243"/>
      <c r="H79" s="243"/>
      <c r="I79" s="112">
        <v>71</v>
      </c>
      <c r="J79" s="112"/>
      <c r="K79" s="113">
        <v>0</v>
      </c>
      <c r="L79" s="113">
        <v>0</v>
      </c>
      <c r="M79" s="134"/>
      <c r="N79" s="133"/>
      <c r="O79" s="133"/>
      <c r="P79" s="133"/>
      <c r="Q79" s="133"/>
    </row>
    <row r="80" spans="1:17" ht="11.25">
      <c r="A80" s="244" t="s">
        <v>206</v>
      </c>
      <c r="B80" s="244"/>
      <c r="C80" s="244"/>
      <c r="D80" s="244"/>
      <c r="E80" s="244"/>
      <c r="F80" s="244"/>
      <c r="G80" s="244"/>
      <c r="H80" s="244"/>
      <c r="I80" s="112">
        <v>72</v>
      </c>
      <c r="J80" s="112"/>
      <c r="K80" s="142">
        <f>K81-K82</f>
        <v>-81486488</v>
      </c>
      <c r="L80" s="142">
        <f>L81-L82</f>
        <v>-169735084</v>
      </c>
      <c r="M80" s="134"/>
      <c r="N80" s="133"/>
      <c r="O80" s="133"/>
      <c r="P80" s="133"/>
      <c r="Q80" s="133"/>
    </row>
    <row r="81" spans="1:17" ht="11.25">
      <c r="A81" s="245" t="s">
        <v>149</v>
      </c>
      <c r="B81" s="245"/>
      <c r="C81" s="245"/>
      <c r="D81" s="245"/>
      <c r="E81" s="245"/>
      <c r="F81" s="245"/>
      <c r="G81" s="245"/>
      <c r="H81" s="245"/>
      <c r="I81" s="112">
        <v>73</v>
      </c>
      <c r="J81" s="112"/>
      <c r="K81" s="113"/>
      <c r="L81" s="113">
        <v>0</v>
      </c>
      <c r="M81" s="134"/>
      <c r="N81" s="133"/>
      <c r="O81" s="133"/>
      <c r="P81" s="133"/>
      <c r="Q81" s="133"/>
    </row>
    <row r="82" spans="1:17" ht="11.25">
      <c r="A82" s="245" t="s">
        <v>150</v>
      </c>
      <c r="B82" s="245"/>
      <c r="C82" s="245"/>
      <c r="D82" s="245"/>
      <c r="E82" s="245"/>
      <c r="F82" s="245"/>
      <c r="G82" s="245"/>
      <c r="H82" s="245"/>
      <c r="I82" s="112">
        <v>74</v>
      </c>
      <c r="J82" s="112"/>
      <c r="K82" s="113">
        <v>81486488</v>
      </c>
      <c r="L82" s="113">
        <v>169735084</v>
      </c>
      <c r="M82" s="134"/>
      <c r="N82" s="133"/>
      <c r="O82" s="133"/>
      <c r="P82" s="133"/>
      <c r="Q82" s="133"/>
    </row>
    <row r="83" spans="1:17" ht="11.25">
      <c r="A83" s="244" t="s">
        <v>207</v>
      </c>
      <c r="B83" s="244"/>
      <c r="C83" s="244"/>
      <c r="D83" s="244"/>
      <c r="E83" s="244"/>
      <c r="F83" s="244"/>
      <c r="G83" s="244"/>
      <c r="H83" s="244"/>
      <c r="I83" s="112">
        <v>75</v>
      </c>
      <c r="J83" s="112"/>
      <c r="K83" s="142">
        <f>K84-K85</f>
        <v>6675404</v>
      </c>
      <c r="L83" s="142">
        <f>L84-L85</f>
        <v>1233636</v>
      </c>
      <c r="M83" s="134"/>
      <c r="N83" s="133"/>
      <c r="O83" s="133"/>
      <c r="P83" s="133"/>
      <c r="Q83" s="133"/>
    </row>
    <row r="84" spans="1:17" ht="11.25">
      <c r="A84" s="245" t="s">
        <v>151</v>
      </c>
      <c r="B84" s="245"/>
      <c r="C84" s="245"/>
      <c r="D84" s="245"/>
      <c r="E84" s="245"/>
      <c r="F84" s="245"/>
      <c r="G84" s="245"/>
      <c r="H84" s="245"/>
      <c r="I84" s="112">
        <v>76</v>
      </c>
      <c r="J84" s="112"/>
      <c r="K84" s="113">
        <v>6675404</v>
      </c>
      <c r="L84" s="113">
        <f>1231282+2354</f>
        <v>1233636</v>
      </c>
      <c r="M84" s="134"/>
      <c r="N84" s="133"/>
      <c r="O84" s="133"/>
      <c r="P84" s="133"/>
      <c r="Q84" s="133"/>
    </row>
    <row r="85" spans="1:17" ht="11.25">
      <c r="A85" s="245" t="s">
        <v>152</v>
      </c>
      <c r="B85" s="245"/>
      <c r="C85" s="245"/>
      <c r="D85" s="245"/>
      <c r="E85" s="245"/>
      <c r="F85" s="245"/>
      <c r="G85" s="245"/>
      <c r="H85" s="245"/>
      <c r="I85" s="112">
        <v>77</v>
      </c>
      <c r="J85" s="112"/>
      <c r="K85" s="113">
        <v>0</v>
      </c>
      <c r="L85" s="113">
        <v>0</v>
      </c>
      <c r="M85" s="134"/>
      <c r="N85" s="133"/>
      <c r="O85" s="133"/>
      <c r="P85" s="133"/>
      <c r="Q85" s="133"/>
    </row>
    <row r="86" spans="1:17" ht="11.25">
      <c r="A86" s="243" t="s">
        <v>153</v>
      </c>
      <c r="B86" s="243"/>
      <c r="C86" s="243"/>
      <c r="D86" s="243"/>
      <c r="E86" s="243"/>
      <c r="F86" s="243"/>
      <c r="G86" s="243"/>
      <c r="H86" s="243"/>
      <c r="I86" s="112">
        <v>78</v>
      </c>
      <c r="J86" s="112"/>
      <c r="K86" s="113">
        <v>16918</v>
      </c>
      <c r="L86" s="113">
        <v>14564</v>
      </c>
      <c r="M86" s="134"/>
      <c r="N86" s="133"/>
      <c r="O86" s="133"/>
      <c r="P86" s="133"/>
      <c r="Q86" s="133"/>
    </row>
    <row r="87" spans="1:17" ht="11.25">
      <c r="A87" s="244" t="s">
        <v>322</v>
      </c>
      <c r="B87" s="244"/>
      <c r="C87" s="244"/>
      <c r="D87" s="244"/>
      <c r="E87" s="244"/>
      <c r="F87" s="244"/>
      <c r="G87" s="244"/>
      <c r="H87" s="244"/>
      <c r="I87" s="112">
        <v>79</v>
      </c>
      <c r="J87" s="112"/>
      <c r="K87" s="142">
        <f>SUM(K88:K90)</f>
        <v>22641350</v>
      </c>
      <c r="L87" s="142">
        <f>SUM(L88:L90)</f>
        <v>15148604</v>
      </c>
      <c r="M87" s="134"/>
      <c r="N87" s="133"/>
      <c r="O87" s="133"/>
      <c r="P87" s="133"/>
      <c r="Q87" s="133"/>
    </row>
    <row r="88" spans="1:17" ht="11.25">
      <c r="A88" s="243" t="s">
        <v>119</v>
      </c>
      <c r="B88" s="243"/>
      <c r="C88" s="243"/>
      <c r="D88" s="243"/>
      <c r="E88" s="243"/>
      <c r="F88" s="243"/>
      <c r="G88" s="243"/>
      <c r="H88" s="243"/>
      <c r="I88" s="112">
        <v>80</v>
      </c>
      <c r="J88" s="112"/>
      <c r="K88" s="113">
        <v>9086346</v>
      </c>
      <c r="L88" s="113">
        <v>7523806</v>
      </c>
      <c r="M88" s="134"/>
      <c r="N88" s="133"/>
      <c r="O88" s="133"/>
      <c r="P88" s="133"/>
      <c r="Q88" s="133"/>
    </row>
    <row r="89" spans="1:17" ht="11.25">
      <c r="A89" s="243" t="s">
        <v>120</v>
      </c>
      <c r="B89" s="243"/>
      <c r="C89" s="243"/>
      <c r="D89" s="243"/>
      <c r="E89" s="243"/>
      <c r="F89" s="243"/>
      <c r="G89" s="243"/>
      <c r="H89" s="243"/>
      <c r="I89" s="112">
        <v>81</v>
      </c>
      <c r="J89" s="112"/>
      <c r="K89" s="113">
        <v>0</v>
      </c>
      <c r="L89" s="113">
        <v>0</v>
      </c>
      <c r="M89" s="134"/>
      <c r="N89" s="133"/>
      <c r="O89" s="133"/>
      <c r="P89" s="133"/>
      <c r="Q89" s="133"/>
    </row>
    <row r="90" spans="1:17" ht="11.25">
      <c r="A90" s="243" t="s">
        <v>121</v>
      </c>
      <c r="B90" s="243"/>
      <c r="C90" s="243"/>
      <c r="D90" s="243"/>
      <c r="E90" s="243"/>
      <c r="F90" s="243"/>
      <c r="G90" s="243"/>
      <c r="H90" s="243"/>
      <c r="I90" s="112">
        <v>82</v>
      </c>
      <c r="J90" s="112"/>
      <c r="K90" s="113">
        <v>13555004</v>
      </c>
      <c r="L90" s="113">
        <v>7624798</v>
      </c>
      <c r="M90" s="134"/>
      <c r="N90" s="133"/>
      <c r="O90" s="133"/>
      <c r="P90" s="133"/>
      <c r="Q90" s="133"/>
    </row>
    <row r="91" spans="1:17" ht="11.25">
      <c r="A91" s="244" t="s">
        <v>323</v>
      </c>
      <c r="B91" s="244"/>
      <c r="C91" s="244"/>
      <c r="D91" s="244"/>
      <c r="E91" s="244"/>
      <c r="F91" s="244"/>
      <c r="G91" s="244"/>
      <c r="H91" s="244"/>
      <c r="I91" s="112">
        <v>83</v>
      </c>
      <c r="J91" s="112"/>
      <c r="K91" s="142">
        <f>SUM(K92:K100)</f>
        <v>7364161</v>
      </c>
      <c r="L91" s="142">
        <f>SUM(L92:L100)</f>
        <v>12444001</v>
      </c>
      <c r="M91" s="134"/>
      <c r="N91" s="133"/>
      <c r="O91" s="133"/>
      <c r="P91" s="133"/>
      <c r="Q91" s="133"/>
    </row>
    <row r="92" spans="1:17" ht="11.25">
      <c r="A92" s="243" t="s">
        <v>122</v>
      </c>
      <c r="B92" s="243"/>
      <c r="C92" s="243"/>
      <c r="D92" s="243"/>
      <c r="E92" s="243"/>
      <c r="F92" s="243"/>
      <c r="G92" s="243"/>
      <c r="H92" s="243"/>
      <c r="I92" s="112">
        <v>84</v>
      </c>
      <c r="J92" s="112"/>
      <c r="K92" s="113">
        <v>0</v>
      </c>
      <c r="L92" s="113"/>
      <c r="M92" s="134"/>
      <c r="N92" s="133"/>
      <c r="O92" s="133"/>
      <c r="P92" s="133"/>
      <c r="Q92" s="133"/>
    </row>
    <row r="93" spans="1:17" ht="11.25">
      <c r="A93" s="243" t="s">
        <v>209</v>
      </c>
      <c r="B93" s="243"/>
      <c r="C93" s="243"/>
      <c r="D93" s="243"/>
      <c r="E93" s="243"/>
      <c r="F93" s="243"/>
      <c r="G93" s="243"/>
      <c r="H93" s="243"/>
      <c r="I93" s="112">
        <v>85</v>
      </c>
      <c r="J93" s="112"/>
      <c r="K93" s="113">
        <v>0</v>
      </c>
      <c r="L93" s="113">
        <v>0</v>
      </c>
      <c r="M93" s="134"/>
      <c r="N93" s="133"/>
      <c r="O93" s="133"/>
      <c r="P93" s="133"/>
      <c r="Q93" s="133"/>
    </row>
    <row r="94" spans="1:17" ht="11.25">
      <c r="A94" s="243" t="s">
        <v>24</v>
      </c>
      <c r="B94" s="243"/>
      <c r="C94" s="243"/>
      <c r="D94" s="243"/>
      <c r="E94" s="243"/>
      <c r="F94" s="243"/>
      <c r="G94" s="243"/>
      <c r="H94" s="243"/>
      <c r="I94" s="112">
        <v>86</v>
      </c>
      <c r="J94" s="112"/>
      <c r="K94" s="113">
        <v>7364161</v>
      </c>
      <c r="L94" s="113">
        <v>12444001</v>
      </c>
      <c r="M94" s="134"/>
      <c r="N94" s="133"/>
      <c r="O94" s="133"/>
      <c r="P94" s="133"/>
      <c r="Q94" s="133"/>
    </row>
    <row r="95" spans="1:17" ht="11.25">
      <c r="A95" s="243" t="s">
        <v>210</v>
      </c>
      <c r="B95" s="243"/>
      <c r="C95" s="243"/>
      <c r="D95" s="243"/>
      <c r="E95" s="243"/>
      <c r="F95" s="243"/>
      <c r="G95" s="243"/>
      <c r="H95" s="243"/>
      <c r="I95" s="112">
        <v>87</v>
      </c>
      <c r="J95" s="112"/>
      <c r="K95" s="113">
        <v>0</v>
      </c>
      <c r="L95" s="113">
        <v>0</v>
      </c>
      <c r="M95" s="134"/>
      <c r="N95" s="133"/>
      <c r="O95" s="133"/>
      <c r="P95" s="133"/>
      <c r="Q95" s="133"/>
    </row>
    <row r="96" spans="1:17" ht="11.25">
      <c r="A96" s="243" t="s">
        <v>211</v>
      </c>
      <c r="B96" s="243"/>
      <c r="C96" s="243"/>
      <c r="D96" s="243"/>
      <c r="E96" s="243"/>
      <c r="F96" s="243"/>
      <c r="G96" s="243"/>
      <c r="H96" s="243"/>
      <c r="I96" s="112">
        <v>88</v>
      </c>
      <c r="J96" s="112"/>
      <c r="K96" s="113">
        <v>0</v>
      </c>
      <c r="L96" s="113">
        <v>0</v>
      </c>
      <c r="M96" s="134"/>
      <c r="N96" s="133"/>
      <c r="O96" s="133"/>
      <c r="P96" s="133"/>
      <c r="Q96" s="133"/>
    </row>
    <row r="97" spans="1:17" ht="11.25">
      <c r="A97" s="243" t="s">
        <v>212</v>
      </c>
      <c r="B97" s="243"/>
      <c r="C97" s="243"/>
      <c r="D97" s="243"/>
      <c r="E97" s="243"/>
      <c r="F97" s="243"/>
      <c r="G97" s="243"/>
      <c r="H97" s="243"/>
      <c r="I97" s="112">
        <v>89</v>
      </c>
      <c r="J97" s="112"/>
      <c r="K97" s="113">
        <v>0</v>
      </c>
      <c r="L97" s="113">
        <v>0</v>
      </c>
      <c r="M97" s="134"/>
      <c r="N97" s="133"/>
      <c r="O97" s="133"/>
      <c r="P97" s="133"/>
      <c r="Q97" s="133"/>
    </row>
    <row r="98" spans="1:17" ht="11.25">
      <c r="A98" s="243" t="s">
        <v>99</v>
      </c>
      <c r="B98" s="243"/>
      <c r="C98" s="243"/>
      <c r="D98" s="243"/>
      <c r="E98" s="243"/>
      <c r="F98" s="243"/>
      <c r="G98" s="243"/>
      <c r="H98" s="243"/>
      <c r="I98" s="112">
        <v>90</v>
      </c>
      <c r="J98" s="112"/>
      <c r="K98" s="113">
        <v>0</v>
      </c>
      <c r="L98" s="113">
        <v>0</v>
      </c>
      <c r="M98" s="134"/>
      <c r="N98" s="133"/>
      <c r="O98" s="133"/>
      <c r="P98" s="133"/>
      <c r="Q98" s="133"/>
    </row>
    <row r="99" spans="1:17" ht="11.25">
      <c r="A99" s="243" t="s">
        <v>97</v>
      </c>
      <c r="B99" s="243"/>
      <c r="C99" s="243"/>
      <c r="D99" s="243"/>
      <c r="E99" s="243"/>
      <c r="F99" s="243"/>
      <c r="G99" s="243"/>
      <c r="H99" s="243"/>
      <c r="I99" s="112">
        <v>91</v>
      </c>
      <c r="J99" s="112"/>
      <c r="K99" s="113">
        <v>0</v>
      </c>
      <c r="L99" s="113">
        <v>0</v>
      </c>
      <c r="M99" s="134"/>
      <c r="N99" s="133"/>
      <c r="O99" s="133"/>
      <c r="P99" s="133"/>
      <c r="Q99" s="133"/>
    </row>
    <row r="100" spans="1:17" ht="11.25">
      <c r="A100" s="243" t="s">
        <v>98</v>
      </c>
      <c r="B100" s="243"/>
      <c r="C100" s="243"/>
      <c r="D100" s="243"/>
      <c r="E100" s="243"/>
      <c r="F100" s="243"/>
      <c r="G100" s="243"/>
      <c r="H100" s="243"/>
      <c r="I100" s="112">
        <v>92</v>
      </c>
      <c r="J100" s="112"/>
      <c r="K100" s="113">
        <v>0</v>
      </c>
      <c r="L100" s="113">
        <v>0</v>
      </c>
      <c r="M100" s="134"/>
      <c r="N100" s="133"/>
      <c r="O100" s="133"/>
      <c r="P100" s="133"/>
      <c r="Q100" s="133"/>
    </row>
    <row r="101" spans="1:17" ht="11.25">
      <c r="A101" s="244" t="s">
        <v>324</v>
      </c>
      <c r="B101" s="244"/>
      <c r="C101" s="244"/>
      <c r="D101" s="244"/>
      <c r="E101" s="244"/>
      <c r="F101" s="244"/>
      <c r="G101" s="244"/>
      <c r="H101" s="244"/>
      <c r="I101" s="112">
        <v>93</v>
      </c>
      <c r="J101" s="112"/>
      <c r="K101" s="142">
        <f>SUM(K102:K113)</f>
        <v>20313008</v>
      </c>
      <c r="L101" s="142">
        <f>SUM(L102:L113)</f>
        <v>12882136</v>
      </c>
      <c r="M101" s="134"/>
      <c r="N101" s="133"/>
      <c r="O101" s="133"/>
      <c r="P101" s="133"/>
      <c r="Q101" s="133"/>
    </row>
    <row r="102" spans="1:17" ht="11.25">
      <c r="A102" s="243" t="s">
        <v>122</v>
      </c>
      <c r="B102" s="243"/>
      <c r="C102" s="243"/>
      <c r="D102" s="243"/>
      <c r="E102" s="243"/>
      <c r="F102" s="243"/>
      <c r="G102" s="243"/>
      <c r="H102" s="243"/>
      <c r="I102" s="112">
        <v>94</v>
      </c>
      <c r="J102" s="112"/>
      <c r="K102" s="113">
        <v>1058666</v>
      </c>
      <c r="L102" s="113">
        <v>468159</v>
      </c>
      <c r="M102" s="134"/>
      <c r="N102" s="133"/>
      <c r="O102" s="133"/>
      <c r="P102" s="133"/>
      <c r="Q102" s="133"/>
    </row>
    <row r="103" spans="1:17" ht="11.25">
      <c r="A103" s="243" t="s">
        <v>209</v>
      </c>
      <c r="B103" s="243"/>
      <c r="C103" s="243"/>
      <c r="D103" s="243"/>
      <c r="E103" s="243"/>
      <c r="F103" s="243"/>
      <c r="G103" s="243"/>
      <c r="H103" s="243"/>
      <c r="I103" s="112">
        <v>95</v>
      </c>
      <c r="J103" s="112"/>
      <c r="K103" s="113">
        <v>0</v>
      </c>
      <c r="L103" s="113">
        <v>0</v>
      </c>
      <c r="M103" s="134"/>
      <c r="N103" s="133"/>
      <c r="O103" s="133"/>
      <c r="P103" s="133"/>
      <c r="Q103" s="133"/>
    </row>
    <row r="104" spans="1:17" s="114" customFormat="1" ht="11.25">
      <c r="A104" s="243" t="s">
        <v>24</v>
      </c>
      <c r="B104" s="243"/>
      <c r="C104" s="243"/>
      <c r="D104" s="243"/>
      <c r="E104" s="243"/>
      <c r="F104" s="243"/>
      <c r="G104" s="243"/>
      <c r="H104" s="243"/>
      <c r="I104" s="112">
        <v>96</v>
      </c>
      <c r="J104" s="112"/>
      <c r="K104" s="113">
        <v>6178307</v>
      </c>
      <c r="L104" s="113">
        <v>982413</v>
      </c>
      <c r="M104" s="134"/>
      <c r="N104" s="134"/>
      <c r="O104" s="134"/>
      <c r="P104" s="134"/>
      <c r="Q104" s="134"/>
    </row>
    <row r="105" spans="1:17" ht="11.25">
      <c r="A105" s="243" t="s">
        <v>210</v>
      </c>
      <c r="B105" s="243"/>
      <c r="C105" s="243"/>
      <c r="D105" s="243"/>
      <c r="E105" s="243"/>
      <c r="F105" s="243"/>
      <c r="G105" s="243"/>
      <c r="H105" s="243"/>
      <c r="I105" s="112">
        <v>97</v>
      </c>
      <c r="J105" s="112"/>
      <c r="K105" s="113">
        <v>671822</v>
      </c>
      <c r="L105" s="113">
        <v>349455</v>
      </c>
      <c r="M105" s="134"/>
      <c r="N105" s="133"/>
      <c r="O105" s="133"/>
      <c r="P105" s="133"/>
      <c r="Q105" s="133"/>
    </row>
    <row r="106" spans="1:17" ht="11.25">
      <c r="A106" s="243" t="s">
        <v>211</v>
      </c>
      <c r="B106" s="243"/>
      <c r="C106" s="243"/>
      <c r="D106" s="243"/>
      <c r="E106" s="243"/>
      <c r="F106" s="243"/>
      <c r="G106" s="243"/>
      <c r="H106" s="243"/>
      <c r="I106" s="112">
        <v>98</v>
      </c>
      <c r="J106" s="112"/>
      <c r="K106" s="113">
        <v>7723663</v>
      </c>
      <c r="L106" s="113">
        <v>6230747</v>
      </c>
      <c r="M106" s="134"/>
      <c r="N106" s="133"/>
      <c r="O106" s="133"/>
      <c r="P106" s="133"/>
      <c r="Q106" s="133"/>
    </row>
    <row r="107" spans="1:17" ht="11.25">
      <c r="A107" s="243" t="s">
        <v>212</v>
      </c>
      <c r="B107" s="243"/>
      <c r="C107" s="243"/>
      <c r="D107" s="243"/>
      <c r="E107" s="243"/>
      <c r="F107" s="243"/>
      <c r="G107" s="243"/>
      <c r="H107" s="243"/>
      <c r="I107" s="112">
        <v>99</v>
      </c>
      <c r="J107" s="112"/>
      <c r="K107" s="113">
        <v>0</v>
      </c>
      <c r="L107" s="113">
        <v>0</v>
      </c>
      <c r="M107" s="134"/>
      <c r="N107" s="133"/>
      <c r="O107" s="133"/>
      <c r="P107" s="133"/>
      <c r="Q107" s="133"/>
    </row>
    <row r="108" spans="1:17" ht="11.25">
      <c r="A108" s="243" t="s">
        <v>99</v>
      </c>
      <c r="B108" s="243"/>
      <c r="C108" s="243"/>
      <c r="D108" s="243"/>
      <c r="E108" s="243"/>
      <c r="F108" s="243"/>
      <c r="G108" s="243"/>
      <c r="H108" s="243"/>
      <c r="I108" s="112">
        <v>100</v>
      </c>
      <c r="J108" s="112"/>
      <c r="K108" s="113">
        <v>0</v>
      </c>
      <c r="L108" s="113">
        <v>0</v>
      </c>
      <c r="M108" s="134"/>
      <c r="N108" s="133"/>
      <c r="O108" s="133"/>
      <c r="P108" s="133"/>
      <c r="Q108" s="133"/>
    </row>
    <row r="109" spans="1:17" ht="11.25">
      <c r="A109" s="243" t="s">
        <v>100</v>
      </c>
      <c r="B109" s="243"/>
      <c r="C109" s="243"/>
      <c r="D109" s="243"/>
      <c r="E109" s="243"/>
      <c r="F109" s="243"/>
      <c r="G109" s="243"/>
      <c r="H109" s="243"/>
      <c r="I109" s="112">
        <v>101</v>
      </c>
      <c r="J109" s="112"/>
      <c r="K109" s="113">
        <v>2338534</v>
      </c>
      <c r="L109" s="113">
        <v>2348120</v>
      </c>
      <c r="M109" s="134"/>
      <c r="N109" s="133"/>
      <c r="O109" s="133"/>
      <c r="P109" s="133"/>
      <c r="Q109" s="133"/>
    </row>
    <row r="110" spans="1:17" ht="11.25">
      <c r="A110" s="243" t="s">
        <v>101</v>
      </c>
      <c r="B110" s="243"/>
      <c r="C110" s="243"/>
      <c r="D110" s="243"/>
      <c r="E110" s="243"/>
      <c r="F110" s="243"/>
      <c r="G110" s="243"/>
      <c r="H110" s="243"/>
      <c r="I110" s="112">
        <v>102</v>
      </c>
      <c r="J110" s="112"/>
      <c r="K110" s="113">
        <v>2337650</v>
      </c>
      <c r="L110" s="113">
        <v>2304840</v>
      </c>
      <c r="M110" s="134"/>
      <c r="N110" s="133"/>
      <c r="O110" s="133"/>
      <c r="P110" s="133"/>
      <c r="Q110" s="133"/>
    </row>
    <row r="111" spans="1:17" ht="11.25">
      <c r="A111" s="243" t="s">
        <v>104</v>
      </c>
      <c r="B111" s="243"/>
      <c r="C111" s="243"/>
      <c r="D111" s="243"/>
      <c r="E111" s="243"/>
      <c r="F111" s="243"/>
      <c r="G111" s="243"/>
      <c r="H111" s="243"/>
      <c r="I111" s="112">
        <v>103</v>
      </c>
      <c r="J111" s="112"/>
      <c r="K111" s="113">
        <v>0</v>
      </c>
      <c r="L111" s="113">
        <v>0</v>
      </c>
      <c r="M111" s="134"/>
      <c r="N111" s="133"/>
      <c r="O111" s="133"/>
      <c r="P111" s="133"/>
      <c r="Q111" s="133"/>
    </row>
    <row r="112" spans="1:17" ht="11.25">
      <c r="A112" s="243" t="s">
        <v>102</v>
      </c>
      <c r="B112" s="243"/>
      <c r="C112" s="243"/>
      <c r="D112" s="243"/>
      <c r="E112" s="243"/>
      <c r="F112" s="243"/>
      <c r="G112" s="243"/>
      <c r="H112" s="243"/>
      <c r="I112" s="112">
        <v>104</v>
      </c>
      <c r="J112" s="112"/>
      <c r="K112" s="113">
        <v>0</v>
      </c>
      <c r="L112" s="113">
        <v>0</v>
      </c>
      <c r="M112" s="134"/>
      <c r="N112" s="133"/>
      <c r="O112" s="133"/>
      <c r="P112" s="133"/>
      <c r="Q112" s="133"/>
    </row>
    <row r="113" spans="1:17" ht="11.25">
      <c r="A113" s="243" t="s">
        <v>103</v>
      </c>
      <c r="B113" s="243"/>
      <c r="C113" s="243"/>
      <c r="D113" s="243"/>
      <c r="E113" s="243"/>
      <c r="F113" s="243"/>
      <c r="G113" s="243"/>
      <c r="H113" s="243"/>
      <c r="I113" s="112">
        <v>105</v>
      </c>
      <c r="J113" s="112"/>
      <c r="K113" s="113">
        <v>4366</v>
      </c>
      <c r="L113" s="113">
        <v>198402</v>
      </c>
      <c r="M113" s="134"/>
      <c r="N113" s="133"/>
      <c r="O113" s="133"/>
      <c r="P113" s="133"/>
      <c r="Q113" s="133"/>
    </row>
    <row r="114" spans="1:17" ht="11.25">
      <c r="A114" s="244" t="s">
        <v>25</v>
      </c>
      <c r="B114" s="244"/>
      <c r="C114" s="244"/>
      <c r="D114" s="244"/>
      <c r="E114" s="244"/>
      <c r="F114" s="244"/>
      <c r="G114" s="244"/>
      <c r="H114" s="244"/>
      <c r="I114" s="112">
        <v>106</v>
      </c>
      <c r="J114" s="112"/>
      <c r="K114" s="113">
        <v>0</v>
      </c>
      <c r="L114" s="113">
        <v>474505</v>
      </c>
      <c r="M114" s="134"/>
      <c r="N114" s="133"/>
      <c r="O114" s="133"/>
      <c r="P114" s="133"/>
      <c r="Q114" s="133"/>
    </row>
    <row r="115" spans="1:17" ht="11.25">
      <c r="A115" s="244" t="s">
        <v>325</v>
      </c>
      <c r="B115" s="244"/>
      <c r="C115" s="244"/>
      <c r="D115" s="244"/>
      <c r="E115" s="244"/>
      <c r="F115" s="244"/>
      <c r="G115" s="244"/>
      <c r="H115" s="244"/>
      <c r="I115" s="112">
        <v>107</v>
      </c>
      <c r="J115" s="112"/>
      <c r="K115" s="142">
        <f>K70+K87+K91+K101+K114</f>
        <v>342617624</v>
      </c>
      <c r="L115" s="142">
        <f>L70+L87+L91+L101+L114</f>
        <v>239555633</v>
      </c>
      <c r="M115" s="134"/>
      <c r="N115" s="133"/>
      <c r="O115" s="133"/>
      <c r="P115" s="133"/>
      <c r="Q115" s="133"/>
    </row>
    <row r="116" spans="1:17" ht="11.25">
      <c r="A116" s="236" t="s">
        <v>62</v>
      </c>
      <c r="B116" s="236"/>
      <c r="C116" s="236"/>
      <c r="D116" s="236"/>
      <c r="E116" s="236"/>
      <c r="F116" s="236"/>
      <c r="G116" s="236"/>
      <c r="H116" s="236"/>
      <c r="I116" s="116">
        <v>108</v>
      </c>
      <c r="J116" s="116"/>
      <c r="K116" s="116"/>
      <c r="L116" s="153"/>
      <c r="N116" s="133"/>
      <c r="O116" s="133"/>
      <c r="P116" s="133"/>
      <c r="Q116" s="133"/>
    </row>
    <row r="117" spans="1:17" ht="11.25">
      <c r="A117" s="237" t="s">
        <v>300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8"/>
      <c r="L117" s="149"/>
      <c r="N117" s="133"/>
      <c r="O117" s="133"/>
      <c r="P117" s="133"/>
      <c r="Q117" s="133"/>
    </row>
    <row r="118" spans="1:17" ht="11.25">
      <c r="A118" s="239" t="s">
        <v>166</v>
      </c>
      <c r="B118" s="239"/>
      <c r="C118" s="239"/>
      <c r="D118" s="239"/>
      <c r="E118" s="239"/>
      <c r="F118" s="239"/>
      <c r="G118" s="239"/>
      <c r="H118" s="239"/>
      <c r="I118" s="240"/>
      <c r="J118" s="240"/>
      <c r="K118" s="240"/>
      <c r="L118" s="154"/>
      <c r="N118" s="133"/>
      <c r="O118" s="133"/>
      <c r="P118" s="133"/>
      <c r="Q118" s="133"/>
    </row>
    <row r="119" spans="1:17" ht="11.25">
      <c r="A119" s="241" t="s">
        <v>27</v>
      </c>
      <c r="B119" s="241"/>
      <c r="C119" s="241"/>
      <c r="D119" s="241"/>
      <c r="E119" s="241"/>
      <c r="F119" s="241"/>
      <c r="G119" s="241"/>
      <c r="H119" s="241"/>
      <c r="I119" s="127">
        <v>109</v>
      </c>
      <c r="J119" s="127"/>
      <c r="K119" s="129">
        <f>K70-K120</f>
        <v>292282187</v>
      </c>
      <c r="L119" s="129">
        <f>L70-L120</f>
        <v>198591823</v>
      </c>
      <c r="N119" s="133"/>
      <c r="O119" s="133"/>
      <c r="P119" s="133"/>
      <c r="Q119" s="133"/>
    </row>
    <row r="120" spans="1:17" ht="11.25">
      <c r="A120" s="242" t="s">
        <v>28</v>
      </c>
      <c r="B120" s="242"/>
      <c r="C120" s="242"/>
      <c r="D120" s="242"/>
      <c r="E120" s="242"/>
      <c r="F120" s="242"/>
      <c r="G120" s="242"/>
      <c r="H120" s="242"/>
      <c r="I120" s="116">
        <v>110</v>
      </c>
      <c r="J120" s="116"/>
      <c r="K120" s="115">
        <v>16918</v>
      </c>
      <c r="L120" s="155">
        <v>14564</v>
      </c>
      <c r="N120" s="133"/>
      <c r="O120" s="133"/>
      <c r="P120" s="133"/>
      <c r="Q120" s="133"/>
    </row>
    <row r="121" spans="1:17" ht="11.25">
      <c r="A121" s="117"/>
      <c r="B121" s="117"/>
      <c r="C121" s="117"/>
      <c r="D121" s="117"/>
      <c r="E121" s="117"/>
      <c r="F121" s="117"/>
      <c r="G121" s="117"/>
      <c r="H121" s="117"/>
      <c r="I121" s="118"/>
      <c r="J121" s="118"/>
      <c r="K121" s="119">
        <f>K115-K67</f>
        <v>0</v>
      </c>
      <c r="L121" s="119">
        <f>L115-L67</f>
        <v>0</v>
      </c>
      <c r="N121" s="133"/>
      <c r="O121" s="133"/>
      <c r="P121" s="133"/>
      <c r="Q121" s="133"/>
    </row>
    <row r="122" spans="1:17" ht="11.25">
      <c r="A122" s="234" t="s">
        <v>301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121"/>
      <c r="N122" s="133"/>
      <c r="O122" s="133"/>
      <c r="P122" s="133"/>
      <c r="Q122" s="133"/>
    </row>
    <row r="123" spans="1:12" ht="11.25">
      <c r="A123" s="234"/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121"/>
    </row>
  </sheetData>
  <sheetProtection/>
  <mergeCells count="122">
    <mergeCell ref="A1:K1"/>
    <mergeCell ref="A2:K2"/>
    <mergeCell ref="A3:K3"/>
    <mergeCell ref="A5:H5"/>
    <mergeCell ref="A6:H6"/>
    <mergeCell ref="A7:K7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</mergeCells>
  <dataValidations count="3">
    <dataValidation type="whole" operator="greaterThanOrEqual" allowBlank="1" showInputMessage="1" showErrorMessage="1" errorTitle="Pogrešan unos" error="Mogu se unijeti samo cjelobrojne pozitivne vrijednosti." sqref="L120 K71:L115 K9:L68">
      <formula1>0</formula1>
    </dataValidation>
    <dataValidation type="whole" operator="notEqual" allowBlank="1" showInputMessage="1" showErrorMessage="1" errorTitle="Pogrešan unos" error="Mogu se unijeti samo cjelobrojne vrijednosti." sqref="L119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="110" zoomScaleSheetLayoutView="110" zoomScalePageLayoutView="0" workbookViewId="0" topLeftCell="A3">
      <selection activeCell="K3" sqref="K3"/>
    </sheetView>
  </sheetViews>
  <sheetFormatPr defaultColWidth="9.140625" defaultRowHeight="12.75" outlineLevelRow="2" outlineLevelCol="1"/>
  <cols>
    <col min="1" max="2" width="9.140625" style="19" customWidth="1"/>
    <col min="3" max="3" width="7.421875" style="19" customWidth="1"/>
    <col min="4" max="4" width="9.140625" style="19" customWidth="1"/>
    <col min="5" max="5" width="4.28125" style="19" customWidth="1"/>
    <col min="6" max="6" width="1.8515625" style="19" customWidth="1"/>
    <col min="7" max="7" width="4.8515625" style="19" customWidth="1"/>
    <col min="8" max="8" width="4.7109375" style="19" customWidth="1"/>
    <col min="9" max="9" width="9.140625" style="19" customWidth="1"/>
    <col min="10" max="10" width="9.8515625" style="19" bestFit="1" customWidth="1"/>
    <col min="11" max="13" width="11.00390625" style="28" customWidth="1"/>
    <col min="14" max="14" width="10.57421875" style="19" hidden="1" customWidth="1" outlineLevel="1"/>
    <col min="15" max="15" width="9.140625" style="19" hidden="1" customWidth="1" outlineLevel="1"/>
    <col min="16" max="16" width="9.140625" style="19" customWidth="1" collapsed="1"/>
    <col min="17" max="16384" width="9.140625" style="19" customWidth="1"/>
  </cols>
  <sheetData>
    <row r="1" spans="1:13" ht="12.75" customHeight="1">
      <c r="A1" s="267" t="s">
        <v>278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12.75" customHeight="1">
      <c r="A2" s="268" t="s">
        <v>312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0" ht="12.75" customHeight="1">
      <c r="A3" s="273" t="s">
        <v>22</v>
      </c>
      <c r="B3" s="273"/>
      <c r="C3" s="273"/>
      <c r="D3" s="273"/>
      <c r="E3" s="273"/>
      <c r="F3" s="273"/>
      <c r="G3" s="273"/>
      <c r="H3" s="273"/>
      <c r="I3" s="273"/>
      <c r="J3" s="162"/>
    </row>
    <row r="4" spans="1:15" ht="24">
      <c r="A4" s="274" t="s">
        <v>64</v>
      </c>
      <c r="B4" s="274"/>
      <c r="C4" s="274"/>
      <c r="D4" s="274"/>
      <c r="E4" s="274"/>
      <c r="F4" s="274"/>
      <c r="G4" s="274"/>
      <c r="H4" s="274"/>
      <c r="I4" s="147" t="s">
        <v>23</v>
      </c>
      <c r="J4" s="269" t="s">
        <v>6</v>
      </c>
      <c r="K4" s="270"/>
      <c r="L4" s="271" t="s">
        <v>7</v>
      </c>
      <c r="M4" s="272"/>
      <c r="N4" s="137" t="s">
        <v>316</v>
      </c>
      <c r="O4" s="138" t="s">
        <v>317</v>
      </c>
    </row>
    <row r="5" spans="1:13" ht="24">
      <c r="A5" s="266"/>
      <c r="B5" s="266"/>
      <c r="C5" s="266"/>
      <c r="D5" s="266"/>
      <c r="E5" s="266"/>
      <c r="F5" s="266"/>
      <c r="G5" s="266"/>
      <c r="H5" s="266"/>
      <c r="I5" s="20"/>
      <c r="J5" s="21" t="s">
        <v>2</v>
      </c>
      <c r="K5" s="21" t="s">
        <v>3</v>
      </c>
      <c r="L5" s="21" t="s">
        <v>315</v>
      </c>
      <c r="M5" s="21" t="s">
        <v>307</v>
      </c>
    </row>
    <row r="6" spans="1:13" ht="12">
      <c r="A6" s="266">
        <v>1</v>
      </c>
      <c r="B6" s="266"/>
      <c r="C6" s="266"/>
      <c r="D6" s="266"/>
      <c r="E6" s="266"/>
      <c r="F6" s="266"/>
      <c r="G6" s="266"/>
      <c r="H6" s="266"/>
      <c r="I6" s="29">
        <v>2</v>
      </c>
      <c r="J6" s="29">
        <v>3</v>
      </c>
      <c r="K6" s="30">
        <v>4</v>
      </c>
      <c r="L6" s="30">
        <v>5</v>
      </c>
      <c r="M6" s="30">
        <v>6</v>
      </c>
    </row>
    <row r="7" spans="1:15" ht="12">
      <c r="A7" s="265" t="s">
        <v>281</v>
      </c>
      <c r="B7" s="265"/>
      <c r="C7" s="265"/>
      <c r="D7" s="265"/>
      <c r="E7" s="265"/>
      <c r="F7" s="265"/>
      <c r="G7" s="265"/>
      <c r="H7" s="265"/>
      <c r="I7" s="22">
        <v>111</v>
      </c>
      <c r="J7" s="159">
        <f>SUM(J8:J9)</f>
        <v>142927373</v>
      </c>
      <c r="K7" s="159">
        <f>SUM(K8:K9)</f>
        <v>50958290</v>
      </c>
      <c r="L7" s="159">
        <f>SUM(L8:L9)</f>
        <v>123092137</v>
      </c>
      <c r="M7" s="159">
        <f>SUM(M8:M9)</f>
        <v>41509436</v>
      </c>
      <c r="N7" s="28">
        <f>L7-J7</f>
        <v>-19835236</v>
      </c>
      <c r="O7" s="136">
        <f>L7/J7</f>
        <v>0.8612215730012752</v>
      </c>
    </row>
    <row r="8" spans="1:15" ht="12" customHeight="1">
      <c r="A8" s="264" t="s">
        <v>140</v>
      </c>
      <c r="B8" s="264"/>
      <c r="C8" s="264"/>
      <c r="D8" s="264"/>
      <c r="E8" s="264"/>
      <c r="F8" s="264"/>
      <c r="G8" s="264"/>
      <c r="H8" s="264"/>
      <c r="I8" s="23">
        <v>112</v>
      </c>
      <c r="J8" s="37">
        <v>111267805</v>
      </c>
      <c r="K8" s="124">
        <v>26592756</v>
      </c>
      <c r="L8" s="124">
        <v>102653448</v>
      </c>
      <c r="M8" s="124">
        <v>25872855</v>
      </c>
      <c r="N8" s="28">
        <f aca="true" t="shared" si="0" ref="N8:N49">L8-J8</f>
        <v>-8614357</v>
      </c>
      <c r="O8" s="136">
        <f aca="true" t="shared" si="1" ref="O8:O49">L8/J8</f>
        <v>0.9225799682127278</v>
      </c>
    </row>
    <row r="9" spans="1:16" ht="12" customHeight="1">
      <c r="A9" s="264" t="s">
        <v>108</v>
      </c>
      <c r="B9" s="264"/>
      <c r="C9" s="264"/>
      <c r="D9" s="264"/>
      <c r="E9" s="264"/>
      <c r="F9" s="264"/>
      <c r="G9" s="264"/>
      <c r="H9" s="264"/>
      <c r="I9" s="23">
        <v>113</v>
      </c>
      <c r="J9" s="37">
        <v>31659568</v>
      </c>
      <c r="K9" s="124">
        <v>24365534</v>
      </c>
      <c r="L9" s="124">
        <v>20438689</v>
      </c>
      <c r="M9" s="124">
        <v>15636581</v>
      </c>
      <c r="N9" s="28">
        <f t="shared" si="0"/>
        <v>-11220879</v>
      </c>
      <c r="O9" s="136">
        <f t="shared" si="1"/>
        <v>0.6455770021877747</v>
      </c>
      <c r="P9" s="28"/>
    </row>
    <row r="10" spans="1:15" ht="12">
      <c r="A10" s="261" t="s">
        <v>282</v>
      </c>
      <c r="B10" s="261"/>
      <c r="C10" s="261"/>
      <c r="D10" s="261"/>
      <c r="E10" s="261"/>
      <c r="F10" s="261"/>
      <c r="G10" s="261"/>
      <c r="H10" s="261"/>
      <c r="I10" s="23">
        <v>114</v>
      </c>
      <c r="J10" s="140">
        <f>J11+J12+J16+J20+J21+J22+J25+J26</f>
        <v>133150313</v>
      </c>
      <c r="K10" s="140">
        <f>K11+K12+K16+K20+K21+K22+K25+K26</f>
        <v>46361556</v>
      </c>
      <c r="L10" s="140">
        <f>L11+L12+L16+L20+L21+L22+L25+L26</f>
        <v>121844332</v>
      </c>
      <c r="M10" s="140">
        <f>M11+M12+M16+M20+M21+M22+M25+M26</f>
        <v>40094121</v>
      </c>
      <c r="N10" s="28">
        <f t="shared" si="0"/>
        <v>-11305981</v>
      </c>
      <c r="O10" s="136">
        <f t="shared" si="1"/>
        <v>0.9150885886389167</v>
      </c>
    </row>
    <row r="11" spans="1:15" ht="12">
      <c r="A11" s="261" t="s">
        <v>109</v>
      </c>
      <c r="B11" s="261"/>
      <c r="C11" s="261"/>
      <c r="D11" s="261"/>
      <c r="E11" s="261"/>
      <c r="F11" s="261"/>
      <c r="G11" s="261"/>
      <c r="H11" s="261"/>
      <c r="I11" s="23">
        <v>115</v>
      </c>
      <c r="J11" s="37"/>
      <c r="K11" s="124"/>
      <c r="L11" s="124"/>
      <c r="M11" s="124"/>
      <c r="N11" s="28">
        <f t="shared" si="0"/>
        <v>0</v>
      </c>
      <c r="O11" s="136"/>
    </row>
    <row r="12" spans="1:15" ht="12">
      <c r="A12" s="261" t="s">
        <v>283</v>
      </c>
      <c r="B12" s="261"/>
      <c r="C12" s="261"/>
      <c r="D12" s="261"/>
      <c r="E12" s="261"/>
      <c r="F12" s="261"/>
      <c r="G12" s="261"/>
      <c r="H12" s="261"/>
      <c r="I12" s="23">
        <v>116</v>
      </c>
      <c r="J12" s="140">
        <f>SUM(J13:J15)</f>
        <v>55703216</v>
      </c>
      <c r="K12" s="140">
        <f>SUM(K13:K15)</f>
        <v>14217511</v>
      </c>
      <c r="L12" s="140">
        <f>SUM(L13:L15)</f>
        <v>50303082</v>
      </c>
      <c r="M12" s="140">
        <f>SUM(M13:M15)</f>
        <v>13136351</v>
      </c>
      <c r="N12" s="28">
        <f t="shared" si="0"/>
        <v>-5400134</v>
      </c>
      <c r="O12" s="136">
        <f t="shared" si="1"/>
        <v>0.9030552562710203</v>
      </c>
    </row>
    <row r="13" spans="1:15" ht="12">
      <c r="A13" s="264" t="s">
        <v>136</v>
      </c>
      <c r="B13" s="264"/>
      <c r="C13" s="264"/>
      <c r="D13" s="264"/>
      <c r="E13" s="264"/>
      <c r="F13" s="264"/>
      <c r="G13" s="264"/>
      <c r="H13" s="264"/>
      <c r="I13" s="23">
        <v>117</v>
      </c>
      <c r="J13" s="37">
        <v>20989173</v>
      </c>
      <c r="K13" s="124">
        <v>5088328</v>
      </c>
      <c r="L13" s="124">
        <v>18530028</v>
      </c>
      <c r="M13" s="124">
        <v>4672554</v>
      </c>
      <c r="N13" s="28">
        <f t="shared" si="0"/>
        <v>-2459145</v>
      </c>
      <c r="O13" s="136">
        <f t="shared" si="1"/>
        <v>0.8828374514803418</v>
      </c>
    </row>
    <row r="14" spans="1:15" ht="12">
      <c r="A14" s="264" t="s">
        <v>137</v>
      </c>
      <c r="B14" s="264"/>
      <c r="C14" s="264"/>
      <c r="D14" s="264"/>
      <c r="E14" s="264"/>
      <c r="F14" s="264"/>
      <c r="G14" s="264"/>
      <c r="H14" s="264"/>
      <c r="I14" s="23">
        <v>118</v>
      </c>
      <c r="J14" s="37">
        <v>1350936</v>
      </c>
      <c r="K14" s="124">
        <v>159624</v>
      </c>
      <c r="L14" s="124">
        <v>1071824</v>
      </c>
      <c r="M14" s="124">
        <v>478293</v>
      </c>
      <c r="N14" s="28">
        <f t="shared" si="0"/>
        <v>-279112</v>
      </c>
      <c r="O14" s="136">
        <f t="shared" si="1"/>
        <v>0.7933936174622632</v>
      </c>
    </row>
    <row r="15" spans="1:15" ht="12">
      <c r="A15" s="264" t="s">
        <v>66</v>
      </c>
      <c r="B15" s="264"/>
      <c r="C15" s="264"/>
      <c r="D15" s="264"/>
      <c r="E15" s="264"/>
      <c r="F15" s="264"/>
      <c r="G15" s="264"/>
      <c r="H15" s="264"/>
      <c r="I15" s="23">
        <v>119</v>
      </c>
      <c r="J15" s="37">
        <v>33363107</v>
      </c>
      <c r="K15" s="124">
        <v>8969559</v>
      </c>
      <c r="L15" s="124">
        <v>30701230</v>
      </c>
      <c r="M15" s="124">
        <v>7985504</v>
      </c>
      <c r="N15" s="28">
        <f t="shared" si="0"/>
        <v>-2661877</v>
      </c>
      <c r="O15" s="136">
        <f t="shared" si="1"/>
        <v>0.9202149548002229</v>
      </c>
    </row>
    <row r="16" spans="1:15" ht="12">
      <c r="A16" s="261" t="s">
        <v>284</v>
      </c>
      <c r="B16" s="261"/>
      <c r="C16" s="261"/>
      <c r="D16" s="261"/>
      <c r="E16" s="261"/>
      <c r="F16" s="261"/>
      <c r="G16" s="261"/>
      <c r="H16" s="261"/>
      <c r="I16" s="23">
        <v>120</v>
      </c>
      <c r="J16" s="140">
        <f>SUM(J17:J19)</f>
        <v>43656031</v>
      </c>
      <c r="K16" s="140">
        <f>SUM(K17:K19)</f>
        <v>10851356</v>
      </c>
      <c r="L16" s="140">
        <f>SUM(L17:L19)</f>
        <v>43798665</v>
      </c>
      <c r="M16" s="140">
        <f>SUM(M17:M19)</f>
        <v>10918572</v>
      </c>
      <c r="N16" s="28">
        <f t="shared" si="0"/>
        <v>142634</v>
      </c>
      <c r="O16" s="136">
        <f t="shared" si="1"/>
        <v>1.0032672232617756</v>
      </c>
    </row>
    <row r="17" spans="1:15" ht="12">
      <c r="A17" s="264" t="s">
        <v>67</v>
      </c>
      <c r="B17" s="264"/>
      <c r="C17" s="264"/>
      <c r="D17" s="264"/>
      <c r="E17" s="264"/>
      <c r="F17" s="264"/>
      <c r="G17" s="264"/>
      <c r="H17" s="264"/>
      <c r="I17" s="23">
        <v>121</v>
      </c>
      <c r="J17" s="37">
        <v>26013026</v>
      </c>
      <c r="K17" s="124">
        <v>6486604</v>
      </c>
      <c r="L17" s="124">
        <v>26516560</v>
      </c>
      <c r="M17" s="124">
        <v>6623111</v>
      </c>
      <c r="N17" s="28">
        <f t="shared" si="0"/>
        <v>503534</v>
      </c>
      <c r="O17" s="136">
        <f t="shared" si="1"/>
        <v>1.019356994453471</v>
      </c>
    </row>
    <row r="18" spans="1:15" ht="12">
      <c r="A18" s="264" t="s">
        <v>68</v>
      </c>
      <c r="B18" s="264"/>
      <c r="C18" s="264"/>
      <c r="D18" s="264"/>
      <c r="E18" s="264"/>
      <c r="F18" s="264"/>
      <c r="G18" s="264"/>
      <c r="H18" s="264"/>
      <c r="I18" s="23">
        <v>122</v>
      </c>
      <c r="J18" s="37">
        <v>11397113</v>
      </c>
      <c r="K18" s="124">
        <v>2766485</v>
      </c>
      <c r="L18" s="124">
        <v>10881796</v>
      </c>
      <c r="M18" s="124">
        <v>2698294</v>
      </c>
      <c r="N18" s="28">
        <f t="shared" si="0"/>
        <v>-515317</v>
      </c>
      <c r="O18" s="136">
        <f t="shared" si="1"/>
        <v>0.9547853039625035</v>
      </c>
    </row>
    <row r="19" spans="1:15" ht="12">
      <c r="A19" s="264" t="s">
        <v>69</v>
      </c>
      <c r="B19" s="264"/>
      <c r="C19" s="264"/>
      <c r="D19" s="264"/>
      <c r="E19" s="264"/>
      <c r="F19" s="264"/>
      <c r="G19" s="264"/>
      <c r="H19" s="264"/>
      <c r="I19" s="23">
        <v>123</v>
      </c>
      <c r="J19" s="37">
        <v>6245892</v>
      </c>
      <c r="K19" s="124">
        <v>1598267</v>
      </c>
      <c r="L19" s="124">
        <v>6400309</v>
      </c>
      <c r="M19" s="124">
        <v>1597167</v>
      </c>
      <c r="N19" s="28">
        <f t="shared" si="0"/>
        <v>154417</v>
      </c>
      <c r="O19" s="136">
        <f t="shared" si="1"/>
        <v>1.0247229699136648</v>
      </c>
    </row>
    <row r="20" spans="1:15" ht="12">
      <c r="A20" s="261" t="s">
        <v>110</v>
      </c>
      <c r="B20" s="261"/>
      <c r="C20" s="261"/>
      <c r="D20" s="261"/>
      <c r="E20" s="261"/>
      <c r="F20" s="261"/>
      <c r="G20" s="261"/>
      <c r="H20" s="261"/>
      <c r="I20" s="23">
        <v>124</v>
      </c>
      <c r="J20" s="37">
        <v>9206964</v>
      </c>
      <c r="K20" s="124">
        <v>2307666</v>
      </c>
      <c r="L20" s="124">
        <v>9168541</v>
      </c>
      <c r="M20" s="124">
        <v>2289657</v>
      </c>
      <c r="N20" s="28">
        <f t="shared" si="0"/>
        <v>-38423</v>
      </c>
      <c r="O20" s="136">
        <f t="shared" si="1"/>
        <v>0.9958267459284081</v>
      </c>
    </row>
    <row r="21" spans="1:15" ht="12">
      <c r="A21" s="261" t="s">
        <v>111</v>
      </c>
      <c r="B21" s="261"/>
      <c r="C21" s="261"/>
      <c r="D21" s="261"/>
      <c r="E21" s="261"/>
      <c r="F21" s="261"/>
      <c r="G21" s="261"/>
      <c r="H21" s="261"/>
      <c r="I21" s="23">
        <v>125</v>
      </c>
      <c r="J21" s="37">
        <v>7603429</v>
      </c>
      <c r="K21" s="124">
        <v>2459695</v>
      </c>
      <c r="L21" s="124">
        <v>5994466</v>
      </c>
      <c r="M21" s="124">
        <v>1790861</v>
      </c>
      <c r="N21" s="28">
        <f t="shared" si="0"/>
        <v>-1608963</v>
      </c>
      <c r="O21" s="136">
        <f t="shared" si="1"/>
        <v>0.7883898172784937</v>
      </c>
    </row>
    <row r="22" spans="1:15" ht="12">
      <c r="A22" s="261" t="s">
        <v>285</v>
      </c>
      <c r="B22" s="261"/>
      <c r="C22" s="261"/>
      <c r="D22" s="261"/>
      <c r="E22" s="261"/>
      <c r="F22" s="261"/>
      <c r="G22" s="261"/>
      <c r="H22" s="261"/>
      <c r="I22" s="23">
        <v>126</v>
      </c>
      <c r="J22" s="140">
        <f>SUM(J23:J24)</f>
        <v>5103568</v>
      </c>
      <c r="K22" s="140">
        <f>SUM(K23:K24)</f>
        <v>4704512</v>
      </c>
      <c r="L22" s="140">
        <f>SUM(L23:L24)</f>
        <v>3842139</v>
      </c>
      <c r="M22" s="140">
        <f>SUM(M23:M24)</f>
        <v>3342763</v>
      </c>
      <c r="N22" s="28">
        <f t="shared" si="0"/>
        <v>-1261429</v>
      </c>
      <c r="O22" s="136">
        <f t="shared" si="1"/>
        <v>0.7528338997344602</v>
      </c>
    </row>
    <row r="23" spans="1:15" ht="12">
      <c r="A23" s="264" t="s">
        <v>127</v>
      </c>
      <c r="B23" s="264"/>
      <c r="C23" s="264"/>
      <c r="D23" s="264"/>
      <c r="E23" s="264"/>
      <c r="F23" s="264"/>
      <c r="G23" s="264"/>
      <c r="H23" s="264"/>
      <c r="I23" s="23">
        <v>127</v>
      </c>
      <c r="J23" s="37">
        <v>1408697</v>
      </c>
      <c r="K23" s="124">
        <v>1408697</v>
      </c>
      <c r="L23" s="124">
        <f>551650-415000</f>
        <v>136650</v>
      </c>
      <c r="M23" s="124">
        <v>136650</v>
      </c>
      <c r="N23" s="28">
        <f t="shared" si="0"/>
        <v>-1272047</v>
      </c>
      <c r="O23" s="136">
        <f t="shared" si="1"/>
        <v>0.09700453681664688</v>
      </c>
    </row>
    <row r="24" spans="1:15" ht="12">
      <c r="A24" s="264" t="s">
        <v>128</v>
      </c>
      <c r="B24" s="264"/>
      <c r="C24" s="264"/>
      <c r="D24" s="264"/>
      <c r="E24" s="264"/>
      <c r="F24" s="264"/>
      <c r="G24" s="264"/>
      <c r="H24" s="264"/>
      <c r="I24" s="23">
        <v>128</v>
      </c>
      <c r="J24" s="37">
        <v>3694871</v>
      </c>
      <c r="K24" s="124">
        <v>3295815</v>
      </c>
      <c r="L24" s="124">
        <v>3705489</v>
      </c>
      <c r="M24" s="124">
        <v>3206113</v>
      </c>
      <c r="N24" s="28">
        <f t="shared" si="0"/>
        <v>10618</v>
      </c>
      <c r="O24" s="136">
        <f t="shared" si="1"/>
        <v>1.0028737133177315</v>
      </c>
    </row>
    <row r="25" spans="1:15" ht="12">
      <c r="A25" s="261" t="s">
        <v>112</v>
      </c>
      <c r="B25" s="261"/>
      <c r="C25" s="261"/>
      <c r="D25" s="261"/>
      <c r="E25" s="261"/>
      <c r="F25" s="261"/>
      <c r="G25" s="261"/>
      <c r="H25" s="261"/>
      <c r="I25" s="23">
        <v>129</v>
      </c>
      <c r="J25" s="37">
        <v>11640950</v>
      </c>
      <c r="K25" s="124">
        <v>11640950</v>
      </c>
      <c r="L25" s="124">
        <v>8400900</v>
      </c>
      <c r="M25" s="124">
        <v>8400900</v>
      </c>
      <c r="N25" s="28">
        <f t="shared" si="0"/>
        <v>-3240050</v>
      </c>
      <c r="O25" s="136">
        <f t="shared" si="1"/>
        <v>0.7216679051108372</v>
      </c>
    </row>
    <row r="26" spans="1:15" ht="12">
      <c r="A26" s="261" t="s">
        <v>55</v>
      </c>
      <c r="B26" s="261"/>
      <c r="C26" s="261"/>
      <c r="D26" s="261"/>
      <c r="E26" s="261"/>
      <c r="F26" s="261"/>
      <c r="G26" s="261"/>
      <c r="H26" s="261"/>
      <c r="I26" s="23">
        <v>130</v>
      </c>
      <c r="J26" s="37">
        <v>236155</v>
      </c>
      <c r="K26" s="124">
        <v>179866</v>
      </c>
      <c r="L26" s="124">
        <v>336539</v>
      </c>
      <c r="M26" s="124">
        <v>215017</v>
      </c>
      <c r="N26" s="28">
        <f t="shared" si="0"/>
        <v>100384</v>
      </c>
      <c r="O26" s="136">
        <f t="shared" si="1"/>
        <v>1.42507675043933</v>
      </c>
    </row>
    <row r="27" spans="1:15" ht="12">
      <c r="A27" s="261" t="s">
        <v>286</v>
      </c>
      <c r="B27" s="261"/>
      <c r="C27" s="261"/>
      <c r="D27" s="261"/>
      <c r="E27" s="261"/>
      <c r="F27" s="261"/>
      <c r="G27" s="261"/>
      <c r="H27" s="261"/>
      <c r="I27" s="23">
        <v>131</v>
      </c>
      <c r="J27" s="140">
        <f>SUM(J28:J32)</f>
        <v>810767</v>
      </c>
      <c r="K27" s="140">
        <f>SUM(K28:K32)</f>
        <v>305048</v>
      </c>
      <c r="L27" s="140">
        <f>SUM(L28:L32)</f>
        <v>684546</v>
      </c>
      <c r="M27" s="140">
        <f>SUM(M28:M32)</f>
        <v>114112</v>
      </c>
      <c r="N27" s="28">
        <f t="shared" si="0"/>
        <v>-126221</v>
      </c>
      <c r="O27" s="136">
        <f t="shared" si="1"/>
        <v>0.8443190213711215</v>
      </c>
    </row>
    <row r="28" spans="1:15" ht="12">
      <c r="A28" s="264" t="s">
        <v>197</v>
      </c>
      <c r="B28" s="264"/>
      <c r="C28" s="264"/>
      <c r="D28" s="264"/>
      <c r="E28" s="264"/>
      <c r="F28" s="264"/>
      <c r="G28" s="264"/>
      <c r="H28" s="264"/>
      <c r="I28" s="23">
        <v>132</v>
      </c>
      <c r="J28" s="37">
        <v>0</v>
      </c>
      <c r="K28" s="124">
        <v>0</v>
      </c>
      <c r="L28" s="124">
        <v>0</v>
      </c>
      <c r="M28" s="124">
        <v>0</v>
      </c>
      <c r="N28" s="28">
        <f t="shared" si="0"/>
        <v>0</v>
      </c>
      <c r="O28" s="136"/>
    </row>
    <row r="29" spans="1:15" ht="12">
      <c r="A29" s="264" t="s">
        <v>141</v>
      </c>
      <c r="B29" s="264"/>
      <c r="C29" s="264"/>
      <c r="D29" s="264"/>
      <c r="E29" s="264"/>
      <c r="F29" s="264"/>
      <c r="G29" s="264"/>
      <c r="H29" s="264"/>
      <c r="I29" s="23">
        <v>133</v>
      </c>
      <c r="J29" s="37">
        <v>695517</v>
      </c>
      <c r="K29" s="124">
        <v>189798</v>
      </c>
      <c r="L29" s="124">
        <v>684546</v>
      </c>
      <c r="M29" s="124">
        <v>114112</v>
      </c>
      <c r="N29" s="28">
        <f t="shared" si="0"/>
        <v>-10971</v>
      </c>
      <c r="O29" s="136">
        <f t="shared" si="1"/>
        <v>0.9842261224384163</v>
      </c>
    </row>
    <row r="30" spans="1:15" ht="12">
      <c r="A30" s="264" t="s">
        <v>129</v>
      </c>
      <c r="B30" s="264"/>
      <c r="C30" s="264"/>
      <c r="D30" s="264"/>
      <c r="E30" s="264"/>
      <c r="F30" s="264"/>
      <c r="G30" s="264"/>
      <c r="H30" s="264"/>
      <c r="I30" s="23">
        <v>134</v>
      </c>
      <c r="J30" s="37">
        <v>0</v>
      </c>
      <c r="K30" s="124">
        <v>0</v>
      </c>
      <c r="L30" s="124">
        <v>0</v>
      </c>
      <c r="M30" s="124">
        <v>0</v>
      </c>
      <c r="N30" s="28">
        <f t="shared" si="0"/>
        <v>0</v>
      </c>
      <c r="O30" s="136"/>
    </row>
    <row r="31" spans="1:15" ht="12">
      <c r="A31" s="264" t="s">
        <v>193</v>
      </c>
      <c r="B31" s="264"/>
      <c r="C31" s="264"/>
      <c r="D31" s="264"/>
      <c r="E31" s="264"/>
      <c r="F31" s="264"/>
      <c r="G31" s="264"/>
      <c r="H31" s="264"/>
      <c r="I31" s="23">
        <v>135</v>
      </c>
      <c r="J31" s="37">
        <v>115250</v>
      </c>
      <c r="K31" s="124">
        <v>115250</v>
      </c>
      <c r="L31" s="124">
        <v>0</v>
      </c>
      <c r="M31" s="124">
        <v>0</v>
      </c>
      <c r="N31" s="28">
        <f t="shared" si="0"/>
        <v>-115250</v>
      </c>
      <c r="O31" s="136">
        <f t="shared" si="1"/>
        <v>0</v>
      </c>
    </row>
    <row r="32" spans="1:15" ht="12">
      <c r="A32" s="264" t="s">
        <v>130</v>
      </c>
      <c r="B32" s="264"/>
      <c r="C32" s="264"/>
      <c r="D32" s="264"/>
      <c r="E32" s="264"/>
      <c r="F32" s="264"/>
      <c r="G32" s="264"/>
      <c r="H32" s="264"/>
      <c r="I32" s="23">
        <v>136</v>
      </c>
      <c r="J32" s="37">
        <v>0</v>
      </c>
      <c r="K32" s="124">
        <v>0</v>
      </c>
      <c r="L32" s="124">
        <v>0</v>
      </c>
      <c r="M32" s="124">
        <v>0</v>
      </c>
      <c r="N32" s="28">
        <f t="shared" si="0"/>
        <v>0</v>
      </c>
      <c r="O32" s="136"/>
    </row>
    <row r="33" spans="1:15" ht="12">
      <c r="A33" s="261" t="s">
        <v>287</v>
      </c>
      <c r="B33" s="261"/>
      <c r="C33" s="261"/>
      <c r="D33" s="261"/>
      <c r="E33" s="261"/>
      <c r="F33" s="261"/>
      <c r="G33" s="261"/>
      <c r="H33" s="261"/>
      <c r="I33" s="23">
        <v>137</v>
      </c>
      <c r="J33" s="140">
        <f>SUM(J34:J37)</f>
        <v>3902396</v>
      </c>
      <c r="K33" s="140">
        <f>SUM(K34:K37)</f>
        <v>3349712</v>
      </c>
      <c r="L33" s="140">
        <f>SUM(L34:L37)</f>
        <v>701069</v>
      </c>
      <c r="M33" s="140">
        <f>SUM(M34:M37)</f>
        <v>220838</v>
      </c>
      <c r="N33" s="28">
        <f t="shared" si="0"/>
        <v>-3201327</v>
      </c>
      <c r="O33" s="136">
        <f t="shared" si="1"/>
        <v>0.17965091190130372</v>
      </c>
    </row>
    <row r="34" spans="1:15" ht="12">
      <c r="A34" s="264" t="s">
        <v>71</v>
      </c>
      <c r="B34" s="264"/>
      <c r="C34" s="264"/>
      <c r="D34" s="264"/>
      <c r="E34" s="264"/>
      <c r="F34" s="264"/>
      <c r="G34" s="264"/>
      <c r="H34" s="264"/>
      <c r="I34" s="23">
        <v>138</v>
      </c>
      <c r="J34" s="37">
        <v>0</v>
      </c>
      <c r="K34" s="124">
        <v>0</v>
      </c>
      <c r="L34" s="124">
        <v>0</v>
      </c>
      <c r="M34" s="124"/>
      <c r="N34" s="28">
        <f t="shared" si="0"/>
        <v>0</v>
      </c>
      <c r="O34" s="136"/>
    </row>
    <row r="35" spans="1:15" ht="12">
      <c r="A35" s="264" t="s">
        <v>70</v>
      </c>
      <c r="B35" s="264"/>
      <c r="C35" s="264"/>
      <c r="D35" s="264"/>
      <c r="E35" s="264"/>
      <c r="F35" s="264"/>
      <c r="G35" s="264"/>
      <c r="H35" s="264"/>
      <c r="I35" s="23">
        <v>139</v>
      </c>
      <c r="J35" s="37">
        <v>704086</v>
      </c>
      <c r="K35" s="124">
        <v>151402</v>
      </c>
      <c r="L35" s="124">
        <v>601069</v>
      </c>
      <c r="M35" s="124">
        <v>120838</v>
      </c>
      <c r="N35" s="28">
        <f t="shared" si="0"/>
        <v>-103017</v>
      </c>
      <c r="O35" s="136">
        <f t="shared" si="1"/>
        <v>0.853686907565269</v>
      </c>
    </row>
    <row r="36" spans="1:15" ht="12">
      <c r="A36" s="264" t="s">
        <v>194</v>
      </c>
      <c r="B36" s="264"/>
      <c r="C36" s="264"/>
      <c r="D36" s="264"/>
      <c r="E36" s="264"/>
      <c r="F36" s="264"/>
      <c r="G36" s="264"/>
      <c r="H36" s="264"/>
      <c r="I36" s="23">
        <v>140</v>
      </c>
      <c r="J36" s="37">
        <v>20314</v>
      </c>
      <c r="K36" s="124">
        <v>20314</v>
      </c>
      <c r="L36" s="124">
        <f>100000</f>
        <v>100000</v>
      </c>
      <c r="M36" s="124">
        <v>100000</v>
      </c>
      <c r="N36" s="28">
        <f t="shared" si="0"/>
        <v>79686</v>
      </c>
      <c r="O36" s="136">
        <f t="shared" si="1"/>
        <v>4.922713399625874</v>
      </c>
    </row>
    <row r="37" spans="1:15" ht="12">
      <c r="A37" s="264" t="s">
        <v>72</v>
      </c>
      <c r="B37" s="264"/>
      <c r="C37" s="264"/>
      <c r="D37" s="264"/>
      <c r="E37" s="264"/>
      <c r="F37" s="264"/>
      <c r="G37" s="264"/>
      <c r="H37" s="264"/>
      <c r="I37" s="23">
        <v>141</v>
      </c>
      <c r="J37" s="37">
        <v>3177996</v>
      </c>
      <c r="K37" s="124">
        <v>3177996</v>
      </c>
      <c r="L37" s="124">
        <v>0</v>
      </c>
      <c r="M37" s="124">
        <v>0</v>
      </c>
      <c r="N37" s="28">
        <f t="shared" si="0"/>
        <v>-3177996</v>
      </c>
      <c r="O37" s="136">
        <f t="shared" si="1"/>
        <v>0</v>
      </c>
    </row>
    <row r="38" spans="1:15" ht="12">
      <c r="A38" s="261" t="s">
        <v>173</v>
      </c>
      <c r="B38" s="261"/>
      <c r="C38" s="261"/>
      <c r="D38" s="261"/>
      <c r="E38" s="261"/>
      <c r="F38" s="261"/>
      <c r="G38" s="261"/>
      <c r="H38" s="261"/>
      <c r="I38" s="23">
        <v>142</v>
      </c>
      <c r="J38" s="37">
        <v>0</v>
      </c>
      <c r="K38" s="124">
        <v>0</v>
      </c>
      <c r="L38" s="124">
        <v>0</v>
      </c>
      <c r="M38" s="124">
        <v>0</v>
      </c>
      <c r="N38" s="28">
        <f t="shared" si="0"/>
        <v>0</v>
      </c>
      <c r="O38" s="136"/>
    </row>
    <row r="39" spans="1:15" ht="12">
      <c r="A39" s="261" t="s">
        <v>174</v>
      </c>
      <c r="B39" s="261"/>
      <c r="C39" s="261"/>
      <c r="D39" s="261"/>
      <c r="E39" s="261"/>
      <c r="F39" s="261"/>
      <c r="G39" s="261"/>
      <c r="H39" s="261"/>
      <c r="I39" s="23">
        <v>143</v>
      </c>
      <c r="J39" s="37">
        <v>0</v>
      </c>
      <c r="K39" s="124">
        <v>0</v>
      </c>
      <c r="L39" s="124">
        <v>0</v>
      </c>
      <c r="M39" s="124">
        <v>0</v>
      </c>
      <c r="N39" s="28">
        <f t="shared" si="0"/>
        <v>0</v>
      </c>
      <c r="O39" s="136"/>
    </row>
    <row r="40" spans="1:15" ht="12">
      <c r="A40" s="261" t="s">
        <v>195</v>
      </c>
      <c r="B40" s="261"/>
      <c r="C40" s="261"/>
      <c r="D40" s="261"/>
      <c r="E40" s="261"/>
      <c r="F40" s="261"/>
      <c r="G40" s="261"/>
      <c r="H40" s="261"/>
      <c r="I40" s="23">
        <v>144</v>
      </c>
      <c r="J40" s="37">
        <v>0</v>
      </c>
      <c r="K40" s="124">
        <v>0</v>
      </c>
      <c r="L40" s="124">
        <v>0</v>
      </c>
      <c r="M40" s="124">
        <v>0</v>
      </c>
      <c r="N40" s="28">
        <f t="shared" si="0"/>
        <v>0</v>
      </c>
      <c r="O40" s="136"/>
    </row>
    <row r="41" spans="1:15" ht="12">
      <c r="A41" s="261" t="s">
        <v>196</v>
      </c>
      <c r="B41" s="261"/>
      <c r="C41" s="261"/>
      <c r="D41" s="261"/>
      <c r="E41" s="261"/>
      <c r="F41" s="261"/>
      <c r="G41" s="261"/>
      <c r="H41" s="261"/>
      <c r="I41" s="23">
        <v>145</v>
      </c>
      <c r="J41" s="37">
        <v>0</v>
      </c>
      <c r="K41" s="124">
        <v>0</v>
      </c>
      <c r="L41" s="124">
        <v>0</v>
      </c>
      <c r="M41" s="124">
        <v>0</v>
      </c>
      <c r="N41" s="28">
        <f t="shared" si="0"/>
        <v>0</v>
      </c>
      <c r="O41" s="136"/>
    </row>
    <row r="42" spans="1:15" ht="12">
      <c r="A42" s="261" t="s">
        <v>288</v>
      </c>
      <c r="B42" s="261"/>
      <c r="C42" s="261"/>
      <c r="D42" s="261"/>
      <c r="E42" s="261"/>
      <c r="F42" s="261"/>
      <c r="G42" s="261"/>
      <c r="H42" s="261"/>
      <c r="I42" s="23">
        <v>146</v>
      </c>
      <c r="J42" s="140">
        <f>J7+J27+J38+J40</f>
        <v>143738140</v>
      </c>
      <c r="K42" s="140">
        <f>K7+K27+K38+K40</f>
        <v>51263338</v>
      </c>
      <c r="L42" s="140">
        <f>L7+L27+L38+L40</f>
        <v>123776683</v>
      </c>
      <c r="M42" s="140">
        <f>M7+M27+M38+M40</f>
        <v>41623548</v>
      </c>
      <c r="N42" s="28">
        <f t="shared" si="0"/>
        <v>-19961457</v>
      </c>
      <c r="O42" s="136">
        <f t="shared" si="1"/>
        <v>0.8611262327451851</v>
      </c>
    </row>
    <row r="43" spans="1:15" ht="12">
      <c r="A43" s="261" t="s">
        <v>289</v>
      </c>
      <c r="B43" s="261"/>
      <c r="C43" s="261"/>
      <c r="D43" s="261"/>
      <c r="E43" s="261"/>
      <c r="F43" s="261"/>
      <c r="G43" s="261"/>
      <c r="H43" s="261"/>
      <c r="I43" s="23">
        <v>147</v>
      </c>
      <c r="J43" s="140">
        <f>J10+J33+J39+J41</f>
        <v>137052709</v>
      </c>
      <c r="K43" s="140">
        <f>K10+K33+K39+K41</f>
        <v>49711268</v>
      </c>
      <c r="L43" s="140">
        <f>L10+L33+L39+L41</f>
        <v>122545401</v>
      </c>
      <c r="M43" s="140">
        <f>M10+M33+M39+M41</f>
        <v>40314959</v>
      </c>
      <c r="N43" s="28">
        <f t="shared" si="0"/>
        <v>-14507308</v>
      </c>
      <c r="O43" s="136">
        <f t="shared" si="1"/>
        <v>0.8941479660938333</v>
      </c>
    </row>
    <row r="44" spans="1:15" ht="12">
      <c r="A44" s="261" t="s">
        <v>290</v>
      </c>
      <c r="B44" s="261"/>
      <c r="C44" s="261"/>
      <c r="D44" s="261"/>
      <c r="E44" s="261"/>
      <c r="F44" s="261"/>
      <c r="G44" s="261"/>
      <c r="H44" s="261"/>
      <c r="I44" s="23">
        <v>148</v>
      </c>
      <c r="J44" s="140">
        <f>J42-J43</f>
        <v>6685431</v>
      </c>
      <c r="K44" s="140">
        <f>K42-K43</f>
        <v>1552070</v>
      </c>
      <c r="L44" s="140">
        <f>L42-L43</f>
        <v>1231282</v>
      </c>
      <c r="M44" s="140">
        <f>M42-M43</f>
        <v>1308589</v>
      </c>
      <c r="N44" s="28">
        <f t="shared" si="0"/>
        <v>-5454149</v>
      </c>
      <c r="O44" s="136">
        <f t="shared" si="1"/>
        <v>0.1841739148904536</v>
      </c>
    </row>
    <row r="45" spans="1:15" ht="12">
      <c r="A45" s="262" t="s">
        <v>189</v>
      </c>
      <c r="B45" s="262"/>
      <c r="C45" s="262"/>
      <c r="D45" s="262"/>
      <c r="E45" s="262"/>
      <c r="F45" s="262"/>
      <c r="G45" s="262"/>
      <c r="H45" s="262"/>
      <c r="I45" s="23">
        <v>149</v>
      </c>
      <c r="J45" s="160">
        <f>IF(J42&gt;J43,J42-J43,0)</f>
        <v>6685431</v>
      </c>
      <c r="K45" s="160">
        <f>IF(K42&gt;K43,K42-K43,0)</f>
        <v>1552070</v>
      </c>
      <c r="L45" s="160">
        <f>IF(L42&gt;L43,L42-L43,0)</f>
        <v>1231282</v>
      </c>
      <c r="M45" s="160">
        <f>IF(M42&gt;M43,M42-M43,0)</f>
        <v>1308589</v>
      </c>
      <c r="N45" s="28">
        <f t="shared" si="0"/>
        <v>-5454149</v>
      </c>
      <c r="O45" s="136">
        <f t="shared" si="1"/>
        <v>0.1841739148904536</v>
      </c>
    </row>
    <row r="46" spans="1:15" ht="12">
      <c r="A46" s="262" t="s">
        <v>190</v>
      </c>
      <c r="B46" s="262"/>
      <c r="C46" s="262"/>
      <c r="D46" s="262"/>
      <c r="E46" s="262"/>
      <c r="F46" s="262"/>
      <c r="G46" s="262"/>
      <c r="H46" s="262"/>
      <c r="I46" s="23">
        <v>150</v>
      </c>
      <c r="J46" s="160">
        <f>IF(J43&gt;J42,J43-J42,0)</f>
        <v>0</v>
      </c>
      <c r="K46" s="160">
        <f>IF(K43&gt;K42,K43-K42,0)</f>
        <v>0</v>
      </c>
      <c r="L46" s="160">
        <f>IF(L43&gt;L42,L43-L42,0)</f>
        <v>0</v>
      </c>
      <c r="M46" s="160">
        <f>IF(M43&gt;M42,M43-M42,0)</f>
        <v>0</v>
      </c>
      <c r="N46" s="28">
        <f t="shared" si="0"/>
        <v>0</v>
      </c>
      <c r="O46" s="136"/>
    </row>
    <row r="47" spans="1:15" ht="12">
      <c r="A47" s="261" t="s">
        <v>188</v>
      </c>
      <c r="B47" s="261"/>
      <c r="C47" s="261"/>
      <c r="D47" s="261"/>
      <c r="E47" s="261"/>
      <c r="F47" s="261"/>
      <c r="G47" s="261"/>
      <c r="H47" s="261"/>
      <c r="I47" s="23">
        <v>151</v>
      </c>
      <c r="J47" s="37">
        <v>14593</v>
      </c>
      <c r="K47" s="124">
        <v>14593</v>
      </c>
      <c r="L47" s="37"/>
      <c r="M47" s="124"/>
      <c r="N47" s="28">
        <f t="shared" si="0"/>
        <v>-14593</v>
      </c>
      <c r="O47" s="136">
        <f t="shared" si="1"/>
        <v>0</v>
      </c>
    </row>
    <row r="48" spans="1:15" ht="12">
      <c r="A48" s="261" t="s">
        <v>291</v>
      </c>
      <c r="B48" s="261"/>
      <c r="C48" s="261"/>
      <c r="D48" s="261"/>
      <c r="E48" s="261"/>
      <c r="F48" s="261"/>
      <c r="G48" s="261"/>
      <c r="H48" s="261"/>
      <c r="I48" s="23">
        <v>152</v>
      </c>
      <c r="J48" s="140">
        <f>J44-J47</f>
        <v>6670838</v>
      </c>
      <c r="K48" s="140">
        <f>K44-K47</f>
        <v>1537477</v>
      </c>
      <c r="L48" s="140">
        <f>L44-L47</f>
        <v>1231282</v>
      </c>
      <c r="M48" s="140">
        <f>M44-M47</f>
        <v>1308589</v>
      </c>
      <c r="N48" s="28">
        <f t="shared" si="0"/>
        <v>-5439556</v>
      </c>
      <c r="O48" s="136">
        <f t="shared" si="1"/>
        <v>0.18457681028980166</v>
      </c>
    </row>
    <row r="49" spans="1:15" ht="12" outlineLevel="2">
      <c r="A49" s="262" t="s">
        <v>171</v>
      </c>
      <c r="B49" s="262"/>
      <c r="C49" s="262"/>
      <c r="D49" s="262"/>
      <c r="E49" s="262"/>
      <c r="F49" s="262"/>
      <c r="G49" s="262"/>
      <c r="H49" s="262"/>
      <c r="I49" s="23">
        <v>153</v>
      </c>
      <c r="J49" s="140">
        <f>IF(J48&gt;0,J48,0)</f>
        <v>6670838</v>
      </c>
      <c r="K49" s="140">
        <f>IF(K48&gt;0,K48,0)</f>
        <v>1537477</v>
      </c>
      <c r="L49" s="140">
        <f>IF(L48&gt;0,L48,0)</f>
        <v>1231282</v>
      </c>
      <c r="M49" s="140">
        <f>IF(M48&gt;0,M48,0)</f>
        <v>1308589</v>
      </c>
      <c r="N49" s="28">
        <f t="shared" si="0"/>
        <v>-5439556</v>
      </c>
      <c r="O49" s="136">
        <f t="shared" si="1"/>
        <v>0.18457681028980166</v>
      </c>
    </row>
    <row r="50" spans="1:13" ht="12">
      <c r="A50" s="263" t="s">
        <v>191</v>
      </c>
      <c r="B50" s="263"/>
      <c r="C50" s="263"/>
      <c r="D50" s="263"/>
      <c r="E50" s="263"/>
      <c r="F50" s="263"/>
      <c r="G50" s="263"/>
      <c r="H50" s="263"/>
      <c r="I50" s="31">
        <v>154</v>
      </c>
      <c r="J50" s="141">
        <f>IF(J48&lt;0,-J48,0)</f>
        <v>0</v>
      </c>
      <c r="K50" s="141">
        <f>IF(K48&lt;0,-K48,0)</f>
        <v>0</v>
      </c>
      <c r="L50" s="141">
        <f>IF(L48&lt;0,-L48,0)</f>
        <v>0</v>
      </c>
      <c r="M50" s="141">
        <f>IF(M48&lt;0,-M48,0)</f>
        <v>0</v>
      </c>
    </row>
    <row r="51" spans="1:12" ht="12">
      <c r="A51" s="260" t="s">
        <v>0</v>
      </c>
      <c r="B51" s="260"/>
      <c r="C51" s="260"/>
      <c r="D51" s="260"/>
      <c r="E51" s="260"/>
      <c r="F51" s="260"/>
      <c r="G51" s="260"/>
      <c r="H51" s="260"/>
      <c r="I51" s="260"/>
      <c r="J51" s="158"/>
      <c r="K51" s="156"/>
      <c r="L51" s="156"/>
    </row>
    <row r="52" spans="1:13" ht="12">
      <c r="A52" s="260" t="s">
        <v>167</v>
      </c>
      <c r="B52" s="260"/>
      <c r="C52" s="260"/>
      <c r="D52" s="260"/>
      <c r="E52" s="260"/>
      <c r="F52" s="260"/>
      <c r="G52" s="260"/>
      <c r="H52" s="260"/>
      <c r="I52" s="32"/>
      <c r="J52" s="32"/>
      <c r="K52" s="24"/>
      <c r="L52" s="24"/>
      <c r="M52" s="24"/>
    </row>
    <row r="53" spans="1:13" ht="12">
      <c r="A53" s="259" t="s">
        <v>204</v>
      </c>
      <c r="B53" s="259"/>
      <c r="C53" s="259"/>
      <c r="D53" s="259"/>
      <c r="E53" s="259"/>
      <c r="F53" s="259"/>
      <c r="G53" s="259"/>
      <c r="H53" s="259"/>
      <c r="I53" s="27">
        <v>155</v>
      </c>
      <c r="J53" s="37">
        <f>J48+4566</f>
        <v>6675404</v>
      </c>
      <c r="K53" s="131">
        <f>K49-K54</f>
        <v>1531568</v>
      </c>
      <c r="L53" s="37">
        <f>L48+4566</f>
        <v>1235848</v>
      </c>
      <c r="M53" s="37">
        <f>M48+4566</f>
        <v>1313155</v>
      </c>
    </row>
    <row r="54" spans="1:13" ht="12">
      <c r="A54" s="259" t="s">
        <v>205</v>
      </c>
      <c r="B54" s="259"/>
      <c r="C54" s="259"/>
      <c r="D54" s="259"/>
      <c r="E54" s="259"/>
      <c r="F54" s="259"/>
      <c r="G54" s="259"/>
      <c r="H54" s="259"/>
      <c r="I54" s="27">
        <v>156</v>
      </c>
      <c r="J54" s="161">
        <v>-4566</v>
      </c>
      <c r="K54" s="131">
        <f>13409-7500</f>
        <v>5909</v>
      </c>
      <c r="L54" s="131">
        <v>-3291</v>
      </c>
      <c r="M54" s="131">
        <v>-304</v>
      </c>
    </row>
    <row r="55" spans="1:13" ht="12">
      <c r="A55" s="260" t="s">
        <v>169</v>
      </c>
      <c r="B55" s="260"/>
      <c r="C55" s="260"/>
      <c r="D55" s="260"/>
      <c r="E55" s="260"/>
      <c r="F55" s="260"/>
      <c r="G55" s="260"/>
      <c r="H55" s="260"/>
      <c r="I55" s="260"/>
      <c r="J55" s="135"/>
      <c r="K55" s="24"/>
      <c r="L55" s="24"/>
      <c r="M55" s="24"/>
    </row>
    <row r="56" spans="1:13" ht="12">
      <c r="A56" s="260" t="s">
        <v>179</v>
      </c>
      <c r="B56" s="260"/>
      <c r="C56" s="260"/>
      <c r="D56" s="260"/>
      <c r="E56" s="260"/>
      <c r="F56" s="260"/>
      <c r="G56" s="260"/>
      <c r="H56" s="260"/>
      <c r="I56" s="27">
        <v>157</v>
      </c>
      <c r="J56" s="47">
        <f>J48</f>
        <v>6670838</v>
      </c>
      <c r="K56" s="131">
        <f>K48</f>
        <v>1537477</v>
      </c>
      <c r="L56" s="47">
        <f>L48</f>
        <v>1231282</v>
      </c>
      <c r="M56" s="47">
        <f>M48</f>
        <v>1308589</v>
      </c>
    </row>
    <row r="57" spans="1:13" ht="12">
      <c r="A57" s="260" t="s">
        <v>292</v>
      </c>
      <c r="B57" s="260"/>
      <c r="C57" s="260"/>
      <c r="D57" s="260"/>
      <c r="E57" s="260"/>
      <c r="F57" s="260"/>
      <c r="G57" s="260"/>
      <c r="H57" s="260"/>
      <c r="I57" s="27">
        <v>158</v>
      </c>
      <c r="J57" s="27"/>
      <c r="K57" s="132">
        <f>SUM(K58:K64)</f>
        <v>0</v>
      </c>
      <c r="L57" s="132"/>
      <c r="M57" s="132">
        <f>SUM(M58:M64)</f>
        <v>0</v>
      </c>
    </row>
    <row r="58" spans="1:13" ht="12">
      <c r="A58" s="260" t="s">
        <v>198</v>
      </c>
      <c r="B58" s="260"/>
      <c r="C58" s="260"/>
      <c r="D58" s="260"/>
      <c r="E58" s="260"/>
      <c r="F58" s="260"/>
      <c r="G58" s="260"/>
      <c r="H58" s="260"/>
      <c r="I58" s="27">
        <v>159</v>
      </c>
      <c r="J58" s="27"/>
      <c r="K58" s="131"/>
      <c r="L58" s="131"/>
      <c r="M58" s="131"/>
    </row>
    <row r="59" spans="1:13" ht="12">
      <c r="A59" s="260" t="s">
        <v>199</v>
      </c>
      <c r="B59" s="260"/>
      <c r="C59" s="260"/>
      <c r="D59" s="260"/>
      <c r="E59" s="260"/>
      <c r="F59" s="260"/>
      <c r="G59" s="260"/>
      <c r="H59" s="260"/>
      <c r="I59" s="27">
        <v>160</v>
      </c>
      <c r="J59" s="27"/>
      <c r="K59" s="131"/>
      <c r="L59" s="131"/>
      <c r="M59" s="131"/>
    </row>
    <row r="60" spans="1:13" ht="12">
      <c r="A60" s="260" t="s">
        <v>53</v>
      </c>
      <c r="B60" s="260"/>
      <c r="C60" s="260"/>
      <c r="D60" s="260"/>
      <c r="E60" s="260"/>
      <c r="F60" s="260"/>
      <c r="G60" s="260"/>
      <c r="H60" s="260"/>
      <c r="I60" s="27">
        <v>161</v>
      </c>
      <c r="J60" s="27"/>
      <c r="K60" s="131"/>
      <c r="L60" s="131"/>
      <c r="M60" s="131"/>
    </row>
    <row r="61" spans="1:13" ht="12">
      <c r="A61" s="260" t="s">
        <v>200</v>
      </c>
      <c r="B61" s="260"/>
      <c r="C61" s="260"/>
      <c r="D61" s="260"/>
      <c r="E61" s="260"/>
      <c r="F61" s="260"/>
      <c r="G61" s="260"/>
      <c r="H61" s="260"/>
      <c r="I61" s="27">
        <v>162</v>
      </c>
      <c r="J61" s="27"/>
      <c r="K61" s="131"/>
      <c r="L61" s="131"/>
      <c r="M61" s="131"/>
    </row>
    <row r="62" spans="1:13" ht="12">
      <c r="A62" s="260" t="s">
        <v>201</v>
      </c>
      <c r="B62" s="260"/>
      <c r="C62" s="260"/>
      <c r="D62" s="260"/>
      <c r="E62" s="260"/>
      <c r="F62" s="260"/>
      <c r="G62" s="260"/>
      <c r="H62" s="260"/>
      <c r="I62" s="27">
        <v>163</v>
      </c>
      <c r="J62" s="27"/>
      <c r="K62" s="131"/>
      <c r="L62" s="131"/>
      <c r="M62" s="131"/>
    </row>
    <row r="63" spans="1:13" ht="12">
      <c r="A63" s="260" t="s">
        <v>202</v>
      </c>
      <c r="B63" s="260"/>
      <c r="C63" s="260"/>
      <c r="D63" s="260"/>
      <c r="E63" s="260"/>
      <c r="F63" s="260"/>
      <c r="G63" s="260"/>
      <c r="H63" s="260"/>
      <c r="I63" s="27">
        <v>164</v>
      </c>
      <c r="J63" s="27"/>
      <c r="K63" s="131"/>
      <c r="L63" s="131"/>
      <c r="M63" s="131"/>
    </row>
    <row r="64" spans="1:13" ht="12">
      <c r="A64" s="260" t="s">
        <v>203</v>
      </c>
      <c r="B64" s="260"/>
      <c r="C64" s="260"/>
      <c r="D64" s="260"/>
      <c r="E64" s="260"/>
      <c r="F64" s="260"/>
      <c r="G64" s="260"/>
      <c r="H64" s="260"/>
      <c r="I64" s="27">
        <v>165</v>
      </c>
      <c r="J64" s="27"/>
      <c r="K64" s="131"/>
      <c r="L64" s="131"/>
      <c r="M64" s="131"/>
    </row>
    <row r="65" spans="1:13" ht="12">
      <c r="A65" s="260" t="s">
        <v>192</v>
      </c>
      <c r="B65" s="260"/>
      <c r="C65" s="260"/>
      <c r="D65" s="260"/>
      <c r="E65" s="260"/>
      <c r="F65" s="260"/>
      <c r="G65" s="260"/>
      <c r="H65" s="260"/>
      <c r="I65" s="27">
        <v>166</v>
      </c>
      <c r="J65" s="27"/>
      <c r="K65" s="131"/>
      <c r="L65" s="131"/>
      <c r="M65" s="131"/>
    </row>
    <row r="66" spans="1:13" ht="12">
      <c r="A66" s="260" t="s">
        <v>293</v>
      </c>
      <c r="B66" s="260"/>
      <c r="C66" s="260"/>
      <c r="D66" s="260"/>
      <c r="E66" s="260"/>
      <c r="F66" s="260"/>
      <c r="G66" s="260"/>
      <c r="H66" s="260"/>
      <c r="I66" s="27">
        <v>167</v>
      </c>
      <c r="J66" s="132">
        <f>J57-J65</f>
        <v>0</v>
      </c>
      <c r="K66" s="132">
        <f>K57-K65</f>
        <v>0</v>
      </c>
      <c r="L66" s="132">
        <f>L57-L65</f>
        <v>0</v>
      </c>
      <c r="M66" s="132">
        <f>M57-M65</f>
        <v>0</v>
      </c>
    </row>
    <row r="67" spans="1:13" ht="12">
      <c r="A67" s="260" t="s">
        <v>172</v>
      </c>
      <c r="B67" s="260"/>
      <c r="C67" s="260"/>
      <c r="D67" s="260"/>
      <c r="E67" s="260"/>
      <c r="F67" s="260"/>
      <c r="G67" s="260"/>
      <c r="H67" s="260"/>
      <c r="I67" s="27">
        <v>168</v>
      </c>
      <c r="J67" s="132">
        <f>J56+J66</f>
        <v>6670838</v>
      </c>
      <c r="K67" s="132">
        <f>K56+K66</f>
        <v>1537477</v>
      </c>
      <c r="L67" s="132">
        <f>L56+L66</f>
        <v>1231282</v>
      </c>
      <c r="M67" s="132">
        <f>M56+M66</f>
        <v>1308589</v>
      </c>
    </row>
    <row r="68" spans="1:13" ht="12">
      <c r="A68" s="260" t="s">
        <v>1</v>
      </c>
      <c r="B68" s="260"/>
      <c r="C68" s="260"/>
      <c r="D68" s="260"/>
      <c r="E68" s="260"/>
      <c r="F68" s="260"/>
      <c r="G68" s="260"/>
      <c r="H68" s="260"/>
      <c r="I68" s="260"/>
      <c r="J68" s="135"/>
      <c r="K68" s="24"/>
      <c r="L68" s="24"/>
      <c r="M68" s="24"/>
    </row>
    <row r="69" spans="1:13" ht="12">
      <c r="A69" s="260" t="s">
        <v>168</v>
      </c>
      <c r="B69" s="260"/>
      <c r="C69" s="260"/>
      <c r="D69" s="260"/>
      <c r="E69" s="260"/>
      <c r="F69" s="260"/>
      <c r="G69" s="260"/>
      <c r="H69" s="260"/>
      <c r="I69" s="260"/>
      <c r="J69" s="135"/>
      <c r="K69" s="24"/>
      <c r="L69" s="24"/>
      <c r="M69" s="24"/>
    </row>
    <row r="70" spans="1:13" ht="12">
      <c r="A70" s="259" t="s">
        <v>204</v>
      </c>
      <c r="B70" s="259"/>
      <c r="C70" s="259"/>
      <c r="D70" s="259"/>
      <c r="E70" s="259"/>
      <c r="F70" s="259"/>
      <c r="G70" s="259"/>
      <c r="H70" s="259"/>
      <c r="I70" s="27">
        <v>169</v>
      </c>
      <c r="J70" s="37">
        <f>J53</f>
        <v>6675404</v>
      </c>
      <c r="K70" s="131">
        <f>K53</f>
        <v>1531568</v>
      </c>
      <c r="L70" s="37">
        <f>L53</f>
        <v>1235848</v>
      </c>
      <c r="M70" s="37">
        <f>M53</f>
        <v>1313155</v>
      </c>
    </row>
    <row r="71" spans="1:13" ht="12">
      <c r="A71" s="259" t="s">
        <v>205</v>
      </c>
      <c r="B71" s="259"/>
      <c r="C71" s="259"/>
      <c r="D71" s="259"/>
      <c r="E71" s="259"/>
      <c r="F71" s="259"/>
      <c r="G71" s="259"/>
      <c r="H71" s="259"/>
      <c r="I71" s="27">
        <v>170</v>
      </c>
      <c r="J71" s="161">
        <v>-4566</v>
      </c>
      <c r="K71" s="131">
        <f>13409-7500</f>
        <v>5909</v>
      </c>
      <c r="L71" s="161">
        <v>-3291</v>
      </c>
      <c r="M71" s="161">
        <v>-304</v>
      </c>
    </row>
  </sheetData>
  <sheetProtection/>
  <mergeCells count="73">
    <mergeCell ref="A1:M1"/>
    <mergeCell ref="A2:M2"/>
    <mergeCell ref="J4:K4"/>
    <mergeCell ref="L4:M4"/>
    <mergeCell ref="A11:H11"/>
    <mergeCell ref="A3:I3"/>
    <mergeCell ref="A4:H4"/>
    <mergeCell ref="A10:H10"/>
    <mergeCell ref="A6:H6"/>
    <mergeCell ref="A7:H7"/>
    <mergeCell ref="A5:H5"/>
    <mergeCell ref="A8:H8"/>
    <mergeCell ref="A15:H15"/>
    <mergeCell ref="A16:H16"/>
    <mergeCell ref="A17:H17"/>
    <mergeCell ref="A9:H9"/>
    <mergeCell ref="A18:H18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64:H64"/>
    <mergeCell ref="A55:I55"/>
    <mergeCell ref="A63:H63"/>
    <mergeCell ref="A51:I51"/>
    <mergeCell ref="A52:H52"/>
    <mergeCell ref="A53:H53"/>
    <mergeCell ref="A54:H54"/>
    <mergeCell ref="A57:H57"/>
    <mergeCell ref="A58:H58"/>
    <mergeCell ref="A59:H59"/>
    <mergeCell ref="A60:H60"/>
    <mergeCell ref="A61:H61"/>
    <mergeCell ref="A56:H56"/>
    <mergeCell ref="A62:H62"/>
    <mergeCell ref="A71:H71"/>
    <mergeCell ref="A65:H65"/>
    <mergeCell ref="A66:H66"/>
    <mergeCell ref="A67:H67"/>
    <mergeCell ref="A68:I68"/>
    <mergeCell ref="A69:I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K56:M57 L70:M71 L47 J66:M67 J70:J71 J53:J54 J56 K53:M5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48:M50 K7:M7 K10:M10 K12:M12 K16:M16 K22:M22 K27:M27 K33:M33 J7:J50">
      <formula1>0</formula1>
    </dataValidation>
  </dataValidations>
  <printOptions/>
  <pageMargins left="0.5905511811023623" right="0.2755905511811024" top="0.4330708661417323" bottom="0.1968503937007874" header="0.1968503937007874" footer="0.31496062992125984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5">
      <selection activeCell="O10" sqref="O10"/>
    </sheetView>
  </sheetViews>
  <sheetFormatPr defaultColWidth="9.140625" defaultRowHeight="12.75"/>
  <cols>
    <col min="1" max="6" width="9.140625" style="19" customWidth="1"/>
    <col min="7" max="7" width="5.140625" style="19" customWidth="1"/>
    <col min="8" max="8" width="2.8515625" style="19" customWidth="1"/>
    <col min="9" max="10" width="9.140625" style="19" customWidth="1"/>
    <col min="11" max="11" width="11.00390625" style="19" customWidth="1"/>
    <col min="12" max="16384" width="9.140625" style="19" customWidth="1"/>
  </cols>
  <sheetData>
    <row r="1" spans="1:11" ht="12.75" customHeight="1">
      <c r="A1" s="281" t="s">
        <v>279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318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.75" customHeight="1">
      <c r="A4" s="278" t="s">
        <v>22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4">
      <c r="A5" s="277" t="s">
        <v>64</v>
      </c>
      <c r="B5" s="277"/>
      <c r="C5" s="277"/>
      <c r="D5" s="277"/>
      <c r="E5" s="277"/>
      <c r="F5" s="277"/>
      <c r="G5" s="277"/>
      <c r="H5" s="277"/>
      <c r="I5" s="34" t="s">
        <v>23</v>
      </c>
      <c r="J5" s="34" t="s">
        <v>6</v>
      </c>
      <c r="K5" s="34" t="s">
        <v>7</v>
      </c>
    </row>
    <row r="6" spans="1:11" ht="12">
      <c r="A6" s="277">
        <v>1</v>
      </c>
      <c r="B6" s="277"/>
      <c r="C6" s="277"/>
      <c r="D6" s="277"/>
      <c r="E6" s="277"/>
      <c r="F6" s="277"/>
      <c r="G6" s="277"/>
      <c r="H6" s="277"/>
      <c r="I6" s="35">
        <v>2</v>
      </c>
      <c r="J6" s="36" t="s">
        <v>245</v>
      </c>
      <c r="K6" s="36" t="s">
        <v>246</v>
      </c>
    </row>
    <row r="7" spans="1:11" ht="12">
      <c r="A7" s="260" t="s">
        <v>142</v>
      </c>
      <c r="B7" s="260"/>
      <c r="C7" s="260"/>
      <c r="D7" s="260"/>
      <c r="E7" s="260"/>
      <c r="F7" s="260"/>
      <c r="G7" s="260"/>
      <c r="H7" s="260"/>
      <c r="I7" s="276"/>
      <c r="J7" s="276"/>
      <c r="K7" s="276"/>
    </row>
    <row r="8" spans="1:11" ht="12">
      <c r="A8" s="264" t="s">
        <v>48</v>
      </c>
      <c r="B8" s="264"/>
      <c r="C8" s="264"/>
      <c r="D8" s="264"/>
      <c r="E8" s="264"/>
      <c r="F8" s="264"/>
      <c r="G8" s="264"/>
      <c r="H8" s="264"/>
      <c r="I8" s="23">
        <v>1</v>
      </c>
      <c r="J8" s="37">
        <v>6685431</v>
      </c>
      <c r="K8" s="37">
        <v>1231282</v>
      </c>
    </row>
    <row r="9" spans="1:11" ht="12">
      <c r="A9" s="264" t="s">
        <v>49</v>
      </c>
      <c r="B9" s="264"/>
      <c r="C9" s="264"/>
      <c r="D9" s="264"/>
      <c r="E9" s="264"/>
      <c r="F9" s="264"/>
      <c r="G9" s="264"/>
      <c r="H9" s="264"/>
      <c r="I9" s="23">
        <v>2</v>
      </c>
      <c r="J9" s="37">
        <v>9206964</v>
      </c>
      <c r="K9" s="37">
        <v>9168541</v>
      </c>
    </row>
    <row r="10" spans="1:11" ht="12">
      <c r="A10" s="264" t="s">
        <v>50</v>
      </c>
      <c r="B10" s="264"/>
      <c r="C10" s="264"/>
      <c r="D10" s="264"/>
      <c r="E10" s="264"/>
      <c r="F10" s="264"/>
      <c r="G10" s="264"/>
      <c r="H10" s="264"/>
      <c r="I10" s="23">
        <v>3</v>
      </c>
      <c r="J10" s="37">
        <v>912348</v>
      </c>
      <c r="K10" s="37"/>
    </row>
    <row r="11" spans="1:11" ht="12">
      <c r="A11" s="264" t="s">
        <v>51</v>
      </c>
      <c r="B11" s="264"/>
      <c r="C11" s="264"/>
      <c r="D11" s="264"/>
      <c r="E11" s="264"/>
      <c r="F11" s="264"/>
      <c r="G11" s="264"/>
      <c r="H11" s="264"/>
      <c r="I11" s="23">
        <v>4</v>
      </c>
      <c r="J11" s="157">
        <v>3358697</v>
      </c>
      <c r="K11" s="37">
        <v>3045666</v>
      </c>
    </row>
    <row r="12" spans="1:11" ht="12">
      <c r="A12" s="264" t="s">
        <v>52</v>
      </c>
      <c r="B12" s="264"/>
      <c r="C12" s="264"/>
      <c r="D12" s="264"/>
      <c r="E12" s="264"/>
      <c r="F12" s="264"/>
      <c r="G12" s="264"/>
      <c r="H12" s="264"/>
      <c r="I12" s="23">
        <v>5</v>
      </c>
      <c r="J12" s="37">
        <v>1811686</v>
      </c>
      <c r="K12" s="37"/>
    </row>
    <row r="13" spans="1:11" ht="12">
      <c r="A13" s="264" t="s">
        <v>56</v>
      </c>
      <c r="B13" s="264"/>
      <c r="C13" s="264"/>
      <c r="D13" s="264"/>
      <c r="E13" s="264"/>
      <c r="F13" s="264"/>
      <c r="G13" s="264"/>
      <c r="H13" s="264"/>
      <c r="I13" s="23">
        <v>6</v>
      </c>
      <c r="J13" s="37">
        <v>490995</v>
      </c>
      <c r="K13" s="37">
        <v>482755</v>
      </c>
    </row>
    <row r="14" spans="1:11" s="25" customFormat="1" ht="12">
      <c r="A14" s="261" t="s">
        <v>143</v>
      </c>
      <c r="B14" s="261"/>
      <c r="C14" s="261"/>
      <c r="D14" s="261"/>
      <c r="E14" s="261"/>
      <c r="F14" s="261"/>
      <c r="G14" s="261"/>
      <c r="H14" s="261"/>
      <c r="I14" s="23">
        <v>7</v>
      </c>
      <c r="J14" s="40">
        <f>SUM(J8:J13)</f>
        <v>22466121</v>
      </c>
      <c r="K14" s="40">
        <f>SUM(K8:K13)</f>
        <v>13928244</v>
      </c>
    </row>
    <row r="15" spans="1:11" ht="12">
      <c r="A15" s="264" t="s">
        <v>57</v>
      </c>
      <c r="B15" s="264"/>
      <c r="C15" s="264"/>
      <c r="D15" s="264"/>
      <c r="E15" s="264"/>
      <c r="F15" s="264"/>
      <c r="G15" s="264"/>
      <c r="H15" s="264"/>
      <c r="I15" s="23">
        <v>8</v>
      </c>
      <c r="J15" s="37">
        <v>522957</v>
      </c>
      <c r="K15" s="37">
        <v>2351032</v>
      </c>
    </row>
    <row r="16" spans="1:11" ht="12">
      <c r="A16" s="264" t="s">
        <v>58</v>
      </c>
      <c r="B16" s="264"/>
      <c r="C16" s="264"/>
      <c r="D16" s="264"/>
      <c r="E16" s="264"/>
      <c r="F16" s="264"/>
      <c r="G16" s="264"/>
      <c r="H16" s="264"/>
      <c r="I16" s="23">
        <v>9</v>
      </c>
      <c r="J16" s="37">
        <v>7789129</v>
      </c>
      <c r="K16" s="37">
        <v>4415503</v>
      </c>
    </row>
    <row r="17" spans="1:11" ht="12">
      <c r="A17" s="264" t="s">
        <v>59</v>
      </c>
      <c r="B17" s="264"/>
      <c r="C17" s="264"/>
      <c r="D17" s="264"/>
      <c r="E17" s="264"/>
      <c r="F17" s="264"/>
      <c r="G17" s="264"/>
      <c r="H17" s="264"/>
      <c r="I17" s="23">
        <v>10</v>
      </c>
      <c r="J17" s="37"/>
      <c r="K17" s="37">
        <v>452496</v>
      </c>
    </row>
    <row r="18" spans="1:11" ht="12">
      <c r="A18" s="264" t="s">
        <v>60</v>
      </c>
      <c r="B18" s="264"/>
      <c r="C18" s="264"/>
      <c r="D18" s="264"/>
      <c r="E18" s="264"/>
      <c r="F18" s="264"/>
      <c r="G18" s="264"/>
      <c r="H18" s="264"/>
      <c r="I18" s="23">
        <v>11</v>
      </c>
      <c r="J18" s="37">
        <v>4945238</v>
      </c>
      <c r="K18" s="37">
        <v>7547677</v>
      </c>
    </row>
    <row r="19" spans="1:11" s="25" customFormat="1" ht="12">
      <c r="A19" s="261" t="s">
        <v>144</v>
      </c>
      <c r="B19" s="261"/>
      <c r="C19" s="261"/>
      <c r="D19" s="261"/>
      <c r="E19" s="261"/>
      <c r="F19" s="261"/>
      <c r="G19" s="261"/>
      <c r="H19" s="261"/>
      <c r="I19" s="23">
        <v>12</v>
      </c>
      <c r="J19" s="40">
        <f>SUM(J15:J18)</f>
        <v>13257324</v>
      </c>
      <c r="K19" s="40">
        <f>SUM(K15:K18)</f>
        <v>14766708</v>
      </c>
    </row>
    <row r="20" spans="1:11" s="25" customFormat="1" ht="12">
      <c r="A20" s="261" t="s">
        <v>44</v>
      </c>
      <c r="B20" s="261"/>
      <c r="C20" s="261"/>
      <c r="D20" s="261"/>
      <c r="E20" s="261"/>
      <c r="F20" s="261"/>
      <c r="G20" s="261"/>
      <c r="H20" s="261"/>
      <c r="I20" s="23">
        <v>13</v>
      </c>
      <c r="J20" s="40">
        <f>IF(J14&gt;J19,J14-J19,0)</f>
        <v>9208797</v>
      </c>
      <c r="K20" s="40">
        <f>IF(K14&gt;K19,K14-K19,0)</f>
        <v>0</v>
      </c>
    </row>
    <row r="21" spans="1:11" s="25" customFormat="1" ht="12">
      <c r="A21" s="261" t="s">
        <v>45</v>
      </c>
      <c r="B21" s="261"/>
      <c r="C21" s="261"/>
      <c r="D21" s="261"/>
      <c r="E21" s="261"/>
      <c r="F21" s="261"/>
      <c r="G21" s="261"/>
      <c r="H21" s="261"/>
      <c r="I21" s="23">
        <v>14</v>
      </c>
      <c r="J21" s="40">
        <f>IF(J19&gt;J14,J19-J14,0)</f>
        <v>0</v>
      </c>
      <c r="K21" s="40">
        <f>IF(K19&gt;K14,K19-K14,0)</f>
        <v>838464</v>
      </c>
    </row>
    <row r="22" spans="1:11" ht="12">
      <c r="A22" s="260" t="s">
        <v>145</v>
      </c>
      <c r="B22" s="260"/>
      <c r="C22" s="260"/>
      <c r="D22" s="260"/>
      <c r="E22" s="260"/>
      <c r="F22" s="260"/>
      <c r="G22" s="260"/>
      <c r="H22" s="260"/>
      <c r="I22" s="276"/>
      <c r="J22" s="276"/>
      <c r="K22" s="276"/>
    </row>
    <row r="23" spans="1:11" ht="12">
      <c r="A23" s="264" t="s">
        <v>158</v>
      </c>
      <c r="B23" s="264"/>
      <c r="C23" s="264"/>
      <c r="D23" s="264"/>
      <c r="E23" s="264"/>
      <c r="F23" s="264"/>
      <c r="G23" s="264"/>
      <c r="H23" s="264"/>
      <c r="I23" s="23">
        <v>15</v>
      </c>
      <c r="J23" s="37">
        <v>12484</v>
      </c>
      <c r="K23" s="37"/>
    </row>
    <row r="24" spans="1:11" ht="12">
      <c r="A24" s="264" t="s">
        <v>159</v>
      </c>
      <c r="B24" s="264"/>
      <c r="C24" s="264"/>
      <c r="D24" s="264"/>
      <c r="E24" s="264"/>
      <c r="F24" s="264"/>
      <c r="G24" s="264"/>
      <c r="H24" s="264"/>
      <c r="I24" s="23">
        <v>16</v>
      </c>
      <c r="J24" s="37"/>
      <c r="K24" s="38"/>
    </row>
    <row r="25" spans="1:11" ht="12">
      <c r="A25" s="264" t="s">
        <v>160</v>
      </c>
      <c r="B25" s="264"/>
      <c r="C25" s="264"/>
      <c r="D25" s="264"/>
      <c r="E25" s="264"/>
      <c r="F25" s="264"/>
      <c r="G25" s="264"/>
      <c r="H25" s="264"/>
      <c r="I25" s="23">
        <v>17</v>
      </c>
      <c r="J25" s="37"/>
      <c r="K25" s="37"/>
    </row>
    <row r="26" spans="1:11" ht="12">
      <c r="A26" s="264" t="s">
        <v>161</v>
      </c>
      <c r="B26" s="264"/>
      <c r="C26" s="264"/>
      <c r="D26" s="264"/>
      <c r="E26" s="264"/>
      <c r="F26" s="264"/>
      <c r="G26" s="264"/>
      <c r="H26" s="264"/>
      <c r="I26" s="23">
        <v>18</v>
      </c>
      <c r="J26" s="37"/>
      <c r="K26" s="37"/>
    </row>
    <row r="27" spans="1:11" ht="12">
      <c r="A27" s="264" t="s">
        <v>162</v>
      </c>
      <c r="B27" s="264"/>
      <c r="C27" s="264"/>
      <c r="D27" s="264"/>
      <c r="E27" s="264"/>
      <c r="F27" s="264"/>
      <c r="G27" s="264"/>
      <c r="H27" s="264"/>
      <c r="I27" s="23">
        <v>19</v>
      </c>
      <c r="J27" s="37"/>
      <c r="K27" s="37"/>
    </row>
    <row r="28" spans="1:11" s="25" customFormat="1" ht="12">
      <c r="A28" s="261" t="s">
        <v>148</v>
      </c>
      <c r="B28" s="261"/>
      <c r="C28" s="261"/>
      <c r="D28" s="261"/>
      <c r="E28" s="261"/>
      <c r="F28" s="261"/>
      <c r="G28" s="261"/>
      <c r="H28" s="261"/>
      <c r="I28" s="23">
        <v>20</v>
      </c>
      <c r="J28" s="40">
        <f>SUM(J23:J27)</f>
        <v>12484</v>
      </c>
      <c r="K28" s="40">
        <f>SUM(K23:K27)</f>
        <v>0</v>
      </c>
    </row>
    <row r="29" spans="1:11" ht="12">
      <c r="A29" s="264" t="s">
        <v>115</v>
      </c>
      <c r="B29" s="264"/>
      <c r="C29" s="264"/>
      <c r="D29" s="264"/>
      <c r="E29" s="264"/>
      <c r="F29" s="264"/>
      <c r="G29" s="264"/>
      <c r="H29" s="264"/>
      <c r="I29" s="23">
        <v>21</v>
      </c>
      <c r="J29" s="37">
        <v>2523214</v>
      </c>
      <c r="K29" s="37">
        <v>1745781</v>
      </c>
    </row>
    <row r="30" spans="1:11" ht="12">
      <c r="A30" s="264" t="s">
        <v>116</v>
      </c>
      <c r="B30" s="264"/>
      <c r="C30" s="264"/>
      <c r="D30" s="264"/>
      <c r="E30" s="264"/>
      <c r="F30" s="264"/>
      <c r="G30" s="264"/>
      <c r="H30" s="264"/>
      <c r="I30" s="23">
        <v>22</v>
      </c>
      <c r="J30" s="37"/>
      <c r="K30" s="37"/>
    </row>
    <row r="31" spans="1:11" ht="12">
      <c r="A31" s="264" t="s">
        <v>32</v>
      </c>
      <c r="B31" s="264"/>
      <c r="C31" s="264"/>
      <c r="D31" s="264"/>
      <c r="E31" s="264"/>
      <c r="F31" s="264"/>
      <c r="G31" s="264"/>
      <c r="H31" s="264"/>
      <c r="I31" s="23">
        <v>23</v>
      </c>
      <c r="J31" s="37"/>
      <c r="K31" s="37">
        <v>98465</v>
      </c>
    </row>
    <row r="32" spans="1:11" s="25" customFormat="1" ht="12">
      <c r="A32" s="261" t="s">
        <v>26</v>
      </c>
      <c r="B32" s="261"/>
      <c r="C32" s="261"/>
      <c r="D32" s="261"/>
      <c r="E32" s="261"/>
      <c r="F32" s="261"/>
      <c r="G32" s="261"/>
      <c r="H32" s="261"/>
      <c r="I32" s="23">
        <v>24</v>
      </c>
      <c r="J32" s="40">
        <f>SUM(J29:J31)</f>
        <v>2523214</v>
      </c>
      <c r="K32" s="40">
        <f>SUM(K29:K31)</f>
        <v>1844246</v>
      </c>
    </row>
    <row r="33" spans="1:11" s="25" customFormat="1" ht="12">
      <c r="A33" s="261" t="s">
        <v>46</v>
      </c>
      <c r="B33" s="261"/>
      <c r="C33" s="261"/>
      <c r="D33" s="261"/>
      <c r="E33" s="261"/>
      <c r="F33" s="261"/>
      <c r="G33" s="261"/>
      <c r="H33" s="261"/>
      <c r="I33" s="23">
        <v>25</v>
      </c>
      <c r="J33" s="40">
        <f>IF(J28&gt;J32,J28-J32,0)</f>
        <v>0</v>
      </c>
      <c r="K33" s="40">
        <f>IF(K28&gt;K32,K28-K32,0)</f>
        <v>0</v>
      </c>
    </row>
    <row r="34" spans="1:11" s="25" customFormat="1" ht="12">
      <c r="A34" s="261" t="s">
        <v>47</v>
      </c>
      <c r="B34" s="261"/>
      <c r="C34" s="261"/>
      <c r="D34" s="261"/>
      <c r="E34" s="261"/>
      <c r="F34" s="261"/>
      <c r="G34" s="261"/>
      <c r="H34" s="261"/>
      <c r="I34" s="23">
        <v>26</v>
      </c>
      <c r="J34" s="40">
        <f>IF(J32&gt;J28,J32-J28,0)</f>
        <v>2510730</v>
      </c>
      <c r="K34" s="40">
        <f>IF(K32&gt;K28,K32-K28,0)</f>
        <v>1844246</v>
      </c>
    </row>
    <row r="35" spans="1:11" ht="12">
      <c r="A35" s="260" t="s">
        <v>146</v>
      </c>
      <c r="B35" s="260"/>
      <c r="C35" s="260"/>
      <c r="D35" s="260"/>
      <c r="E35" s="260"/>
      <c r="F35" s="260"/>
      <c r="G35" s="260"/>
      <c r="H35" s="260"/>
      <c r="I35" s="276"/>
      <c r="J35" s="276"/>
      <c r="K35" s="276"/>
    </row>
    <row r="36" spans="1:11" ht="12">
      <c r="A36" s="264" t="s">
        <v>154</v>
      </c>
      <c r="B36" s="264"/>
      <c r="C36" s="264"/>
      <c r="D36" s="264"/>
      <c r="E36" s="264"/>
      <c r="F36" s="264"/>
      <c r="G36" s="264"/>
      <c r="H36" s="264"/>
      <c r="I36" s="23">
        <v>27</v>
      </c>
      <c r="J36" s="37"/>
      <c r="K36" s="37"/>
    </row>
    <row r="37" spans="1:11" ht="12">
      <c r="A37" s="264" t="s">
        <v>37</v>
      </c>
      <c r="B37" s="264"/>
      <c r="C37" s="264"/>
      <c r="D37" s="264"/>
      <c r="E37" s="264"/>
      <c r="F37" s="264"/>
      <c r="G37" s="264"/>
      <c r="H37" s="264"/>
      <c r="I37" s="23">
        <v>28</v>
      </c>
      <c r="J37" s="37">
        <v>1716375</v>
      </c>
      <c r="K37" s="37">
        <v>1414330</v>
      </c>
    </row>
    <row r="38" spans="1:11" ht="12">
      <c r="A38" s="264" t="s">
        <v>38</v>
      </c>
      <c r="B38" s="264"/>
      <c r="C38" s="264"/>
      <c r="D38" s="264"/>
      <c r="E38" s="264"/>
      <c r="F38" s="264"/>
      <c r="G38" s="264"/>
      <c r="H38" s="264"/>
      <c r="I38" s="23">
        <v>29</v>
      </c>
      <c r="J38" s="37"/>
      <c r="K38" s="37"/>
    </row>
    <row r="39" spans="1:11" s="25" customFormat="1" ht="12">
      <c r="A39" s="261" t="s">
        <v>73</v>
      </c>
      <c r="B39" s="261"/>
      <c r="C39" s="261"/>
      <c r="D39" s="261"/>
      <c r="E39" s="261"/>
      <c r="F39" s="261"/>
      <c r="G39" s="261"/>
      <c r="H39" s="261"/>
      <c r="I39" s="23">
        <v>30</v>
      </c>
      <c r="J39" s="40">
        <f>SUM(J36:J38)</f>
        <v>1716375</v>
      </c>
      <c r="K39" s="40">
        <f>SUM(K36:K38)</f>
        <v>1414330</v>
      </c>
    </row>
    <row r="40" spans="1:11" ht="12">
      <c r="A40" s="264" t="s">
        <v>39</v>
      </c>
      <c r="B40" s="264"/>
      <c r="C40" s="264"/>
      <c r="D40" s="264"/>
      <c r="E40" s="264"/>
      <c r="F40" s="264"/>
      <c r="G40" s="264"/>
      <c r="H40" s="264"/>
      <c r="I40" s="23">
        <v>31</v>
      </c>
      <c r="J40" s="37">
        <v>3826809</v>
      </c>
      <c r="K40" s="37"/>
    </row>
    <row r="41" spans="1:11" ht="12">
      <c r="A41" s="264" t="s">
        <v>40</v>
      </c>
      <c r="B41" s="264"/>
      <c r="C41" s="264"/>
      <c r="D41" s="264"/>
      <c r="E41" s="264"/>
      <c r="F41" s="264"/>
      <c r="G41" s="264"/>
      <c r="H41" s="264"/>
      <c r="I41" s="23">
        <v>32</v>
      </c>
      <c r="J41" s="37"/>
      <c r="K41" s="37"/>
    </row>
    <row r="42" spans="1:11" ht="12">
      <c r="A42" s="264" t="s">
        <v>41</v>
      </c>
      <c r="B42" s="264"/>
      <c r="C42" s="264"/>
      <c r="D42" s="264"/>
      <c r="E42" s="264"/>
      <c r="F42" s="264"/>
      <c r="G42" s="264"/>
      <c r="H42" s="264"/>
      <c r="I42" s="23">
        <v>33</v>
      </c>
      <c r="J42" s="37"/>
      <c r="K42" s="37"/>
    </row>
    <row r="43" spans="1:11" ht="12">
      <c r="A43" s="264" t="s">
        <v>42</v>
      </c>
      <c r="B43" s="264"/>
      <c r="C43" s="264"/>
      <c r="D43" s="264"/>
      <c r="E43" s="264"/>
      <c r="F43" s="264"/>
      <c r="G43" s="264"/>
      <c r="H43" s="264"/>
      <c r="I43" s="23">
        <v>34</v>
      </c>
      <c r="J43" s="37"/>
      <c r="K43" s="37"/>
    </row>
    <row r="44" spans="1:11" ht="12">
      <c r="A44" s="264" t="s">
        <v>43</v>
      </c>
      <c r="B44" s="264"/>
      <c r="C44" s="264"/>
      <c r="D44" s="264"/>
      <c r="E44" s="264"/>
      <c r="F44" s="264"/>
      <c r="G44" s="264"/>
      <c r="H44" s="264"/>
      <c r="I44" s="23">
        <v>35</v>
      </c>
      <c r="J44" s="37"/>
      <c r="K44" s="37"/>
    </row>
    <row r="45" spans="1:11" s="25" customFormat="1" ht="12">
      <c r="A45" s="261" t="s">
        <v>74</v>
      </c>
      <c r="B45" s="261"/>
      <c r="C45" s="261"/>
      <c r="D45" s="261"/>
      <c r="E45" s="261"/>
      <c r="F45" s="261"/>
      <c r="G45" s="261"/>
      <c r="H45" s="261"/>
      <c r="I45" s="23">
        <v>36</v>
      </c>
      <c r="J45" s="40">
        <f>SUM(J40:J44)</f>
        <v>3826809</v>
      </c>
      <c r="K45" s="40">
        <f>SUM(K40:K44)</f>
        <v>0</v>
      </c>
    </row>
    <row r="46" spans="1:11" s="25" customFormat="1" ht="12">
      <c r="A46" s="261" t="s">
        <v>33</v>
      </c>
      <c r="B46" s="261"/>
      <c r="C46" s="261"/>
      <c r="D46" s="261"/>
      <c r="E46" s="261"/>
      <c r="F46" s="261"/>
      <c r="G46" s="261"/>
      <c r="H46" s="261"/>
      <c r="I46" s="23">
        <v>37</v>
      </c>
      <c r="J46" s="40">
        <f>IF(J39&gt;J45,J39-J45,0)</f>
        <v>0</v>
      </c>
      <c r="K46" s="40">
        <f>IF(K39&gt;K45,K39-K45,0)</f>
        <v>1414330</v>
      </c>
    </row>
    <row r="47" spans="1:11" s="25" customFormat="1" ht="12">
      <c r="A47" s="261" t="s">
        <v>34</v>
      </c>
      <c r="B47" s="261"/>
      <c r="C47" s="261"/>
      <c r="D47" s="261"/>
      <c r="E47" s="261"/>
      <c r="F47" s="261"/>
      <c r="G47" s="261"/>
      <c r="H47" s="261"/>
      <c r="I47" s="23">
        <v>38</v>
      </c>
      <c r="J47" s="40">
        <f>IF(J45&gt;J39,J45-J39,0)</f>
        <v>2110434</v>
      </c>
      <c r="K47" s="40">
        <f>IF(K45&gt;K39,K45-K39,0)</f>
        <v>0</v>
      </c>
    </row>
    <row r="48" spans="1:11" s="25" customFormat="1" ht="12">
      <c r="A48" s="261" t="s">
        <v>75</v>
      </c>
      <c r="B48" s="261"/>
      <c r="C48" s="261"/>
      <c r="D48" s="261"/>
      <c r="E48" s="261"/>
      <c r="F48" s="261"/>
      <c r="G48" s="261"/>
      <c r="H48" s="261"/>
      <c r="I48" s="23">
        <v>39</v>
      </c>
      <c r="J48" s="40">
        <f>IF(J20-J21+J33-J34+J46-J47&gt;0,J20-J21+J33-J34+J46-J47,0)</f>
        <v>4587633</v>
      </c>
      <c r="K48" s="40">
        <f>IF(K20-K21+K33-K34+K46-K47&gt;0,K20-K21+K33-K34+K46-K47,0)</f>
        <v>0</v>
      </c>
    </row>
    <row r="49" spans="1:11" s="25" customFormat="1" ht="12">
      <c r="A49" s="261" t="s">
        <v>76</v>
      </c>
      <c r="B49" s="261"/>
      <c r="C49" s="261"/>
      <c r="D49" s="261"/>
      <c r="E49" s="261"/>
      <c r="F49" s="261"/>
      <c r="G49" s="261"/>
      <c r="H49" s="261"/>
      <c r="I49" s="23">
        <v>40</v>
      </c>
      <c r="J49" s="40">
        <f>IF(J21-J20+J34-J33+J47-J46&gt;0,J21-J20+J34-J33+J47-J46,0)</f>
        <v>0</v>
      </c>
      <c r="K49" s="40">
        <f>IF(K21-K20+K34-K33+K47-K46&gt;0,K21-K20+K34-K33+K47-K46,0)</f>
        <v>1268380</v>
      </c>
    </row>
    <row r="50" spans="1:11" ht="12">
      <c r="A50" s="264" t="s">
        <v>147</v>
      </c>
      <c r="B50" s="264"/>
      <c r="C50" s="264"/>
      <c r="D50" s="264"/>
      <c r="E50" s="264"/>
      <c r="F50" s="264"/>
      <c r="G50" s="264"/>
      <c r="H50" s="264"/>
      <c r="I50" s="23">
        <v>41</v>
      </c>
      <c r="J50" s="37">
        <v>1667046</v>
      </c>
      <c r="K50" s="37">
        <v>6254679</v>
      </c>
    </row>
    <row r="51" spans="1:11" ht="12">
      <c r="A51" s="264" t="s">
        <v>155</v>
      </c>
      <c r="B51" s="264"/>
      <c r="C51" s="264"/>
      <c r="D51" s="264"/>
      <c r="E51" s="264"/>
      <c r="F51" s="264"/>
      <c r="G51" s="264"/>
      <c r="H51" s="264"/>
      <c r="I51" s="23">
        <v>42</v>
      </c>
      <c r="J51" s="37">
        <f>J48</f>
        <v>4587633</v>
      </c>
      <c r="K51" s="37">
        <f>K48</f>
        <v>0</v>
      </c>
    </row>
    <row r="52" spans="1:11" ht="12">
      <c r="A52" s="264" t="s">
        <v>156</v>
      </c>
      <c r="B52" s="264"/>
      <c r="C52" s="264"/>
      <c r="D52" s="264"/>
      <c r="E52" s="264"/>
      <c r="F52" s="264"/>
      <c r="G52" s="264"/>
      <c r="H52" s="264"/>
      <c r="I52" s="23">
        <v>43</v>
      </c>
      <c r="J52" s="37">
        <f>J49</f>
        <v>0</v>
      </c>
      <c r="K52" s="37">
        <f>K49</f>
        <v>1268380</v>
      </c>
    </row>
    <row r="53" spans="1:11" s="25" customFormat="1" ht="12">
      <c r="A53" s="275" t="s">
        <v>157</v>
      </c>
      <c r="B53" s="275"/>
      <c r="C53" s="275"/>
      <c r="D53" s="275"/>
      <c r="E53" s="275"/>
      <c r="F53" s="275"/>
      <c r="G53" s="275"/>
      <c r="H53" s="275"/>
      <c r="I53" s="26">
        <v>44</v>
      </c>
      <c r="J53" s="41">
        <f>J50+J51-J52</f>
        <v>6254679</v>
      </c>
      <c r="K53" s="41">
        <f>K50+K51-K52</f>
        <v>4986299</v>
      </c>
    </row>
  </sheetData>
  <sheetProtection/>
  <mergeCells count="52">
    <mergeCell ref="A4:K4"/>
    <mergeCell ref="A1:K1"/>
    <mergeCell ref="A2:K2"/>
    <mergeCell ref="A5:H5"/>
    <mergeCell ref="A10:H10"/>
    <mergeCell ref="A11:H11"/>
    <mergeCell ref="A12:H12"/>
    <mergeCell ref="A13:H13"/>
    <mergeCell ref="A6:H6"/>
    <mergeCell ref="A7:K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K10:K13 J12:J13 J29:K31 J8:J10 J40:K44 J50:K52 J15:K18 J23:K27 K8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K9 J39:K39 J32:K34 J45:K49 J28:K28 J53:K53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D28" sqref="D28"/>
    </sheetView>
  </sheetViews>
  <sheetFormatPr defaultColWidth="9.140625" defaultRowHeight="12.75"/>
  <cols>
    <col min="1" max="4" width="9.140625" style="19" customWidth="1"/>
    <col min="5" max="5" width="10.140625" style="19" bestFit="1" customWidth="1"/>
    <col min="6" max="9" width="9.140625" style="19" customWidth="1"/>
    <col min="10" max="10" width="10.421875" style="19" bestFit="1" customWidth="1"/>
    <col min="11" max="11" width="11.421875" style="19" customWidth="1"/>
    <col min="12" max="16384" width="9.140625" style="19" customWidth="1"/>
  </cols>
  <sheetData>
    <row r="1" spans="1:11" s="33" customFormat="1" ht="12.75">
      <c r="A1" s="291" t="s">
        <v>280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s="33" customFormat="1" ht="12.75">
      <c r="A2" s="42"/>
      <c r="B2" s="43"/>
      <c r="C2" s="283" t="s">
        <v>244</v>
      </c>
      <c r="D2" s="283"/>
      <c r="E2" s="45">
        <v>42005</v>
      </c>
      <c r="F2" s="44" t="s">
        <v>216</v>
      </c>
      <c r="G2" s="284">
        <v>42369</v>
      </c>
      <c r="H2" s="285"/>
      <c r="I2" s="43"/>
      <c r="J2" s="49"/>
      <c r="K2" s="43"/>
    </row>
    <row r="3" spans="1:11" ht="24">
      <c r="A3" s="277" t="s">
        <v>64</v>
      </c>
      <c r="B3" s="277"/>
      <c r="C3" s="277"/>
      <c r="D3" s="277"/>
      <c r="E3" s="277"/>
      <c r="F3" s="277"/>
      <c r="G3" s="277"/>
      <c r="H3" s="277"/>
      <c r="I3" s="34" t="s">
        <v>23</v>
      </c>
      <c r="J3" s="34" t="s">
        <v>138</v>
      </c>
      <c r="K3" s="34" t="s">
        <v>139</v>
      </c>
    </row>
    <row r="4" spans="1:11" ht="12">
      <c r="A4" s="286">
        <v>1</v>
      </c>
      <c r="B4" s="286"/>
      <c r="C4" s="286"/>
      <c r="D4" s="286"/>
      <c r="E4" s="286"/>
      <c r="F4" s="286"/>
      <c r="G4" s="286"/>
      <c r="H4" s="286"/>
      <c r="I4" s="146">
        <v>2</v>
      </c>
      <c r="J4" s="145" t="s">
        <v>245</v>
      </c>
      <c r="K4" s="145" t="s">
        <v>246</v>
      </c>
    </row>
    <row r="5" spans="1:11" ht="12">
      <c r="A5" s="287" t="s">
        <v>247</v>
      </c>
      <c r="B5" s="287"/>
      <c r="C5" s="287"/>
      <c r="D5" s="287"/>
      <c r="E5" s="287"/>
      <c r="F5" s="287"/>
      <c r="G5" s="287"/>
      <c r="H5" s="287"/>
      <c r="I5" s="46">
        <v>1</v>
      </c>
      <c r="J5" s="47">
        <v>365478120</v>
      </c>
      <c r="K5" s="47">
        <v>365478120</v>
      </c>
    </row>
    <row r="6" spans="1:11" ht="12">
      <c r="A6" s="264" t="s">
        <v>248</v>
      </c>
      <c r="B6" s="264"/>
      <c r="C6" s="264"/>
      <c r="D6" s="264"/>
      <c r="E6" s="264"/>
      <c r="F6" s="264"/>
      <c r="G6" s="264"/>
      <c r="H6" s="264"/>
      <c r="I6" s="23">
        <v>2</v>
      </c>
      <c r="J6" s="37"/>
      <c r="K6" s="37"/>
    </row>
    <row r="7" spans="1:11" ht="12">
      <c r="A7" s="264" t="s">
        <v>249</v>
      </c>
      <c r="B7" s="264"/>
      <c r="C7" s="264"/>
      <c r="D7" s="264"/>
      <c r="E7" s="264"/>
      <c r="F7" s="264"/>
      <c r="G7" s="264"/>
      <c r="H7" s="264"/>
      <c r="I7" s="23">
        <v>3</v>
      </c>
      <c r="J7" s="37">
        <v>1615151</v>
      </c>
      <c r="K7" s="37">
        <v>1615151</v>
      </c>
    </row>
    <row r="8" spans="1:11" ht="12">
      <c r="A8" s="264" t="s">
        <v>250</v>
      </c>
      <c r="B8" s="264"/>
      <c r="C8" s="264"/>
      <c r="D8" s="264"/>
      <c r="E8" s="264"/>
      <c r="F8" s="264"/>
      <c r="G8" s="264"/>
      <c r="H8" s="264"/>
      <c r="I8" s="23">
        <v>4</v>
      </c>
      <c r="J8" s="37">
        <v>-81486488</v>
      </c>
      <c r="K8" s="37">
        <v>-169735084</v>
      </c>
    </row>
    <row r="9" spans="1:11" ht="12">
      <c r="A9" s="264" t="s">
        <v>251</v>
      </c>
      <c r="B9" s="264"/>
      <c r="C9" s="264"/>
      <c r="D9" s="264"/>
      <c r="E9" s="264"/>
      <c r="F9" s="264"/>
      <c r="G9" s="264"/>
      <c r="H9" s="264"/>
      <c r="I9" s="23">
        <v>5</v>
      </c>
      <c r="J9" s="37">
        <v>6675404</v>
      </c>
      <c r="K9" s="37">
        <v>1233636</v>
      </c>
    </row>
    <row r="10" spans="1:11" ht="12">
      <c r="A10" s="264" t="s">
        <v>252</v>
      </c>
      <c r="B10" s="264"/>
      <c r="C10" s="264"/>
      <c r="D10" s="264"/>
      <c r="E10" s="264"/>
      <c r="F10" s="264"/>
      <c r="G10" s="264"/>
      <c r="H10" s="264"/>
      <c r="I10" s="23">
        <v>6</v>
      </c>
      <c r="J10" s="37"/>
      <c r="K10" s="37"/>
    </row>
    <row r="11" spans="1:11" ht="12">
      <c r="A11" s="288" t="s">
        <v>253</v>
      </c>
      <c r="B11" s="288"/>
      <c r="C11" s="288"/>
      <c r="D11" s="288"/>
      <c r="E11" s="288"/>
      <c r="F11" s="288"/>
      <c r="G11" s="288"/>
      <c r="H11" s="288"/>
      <c r="I11" s="22">
        <v>7</v>
      </c>
      <c r="J11" s="163"/>
      <c r="K11" s="163"/>
    </row>
    <row r="12" spans="1:11" ht="12">
      <c r="A12" s="264" t="s">
        <v>254</v>
      </c>
      <c r="B12" s="264"/>
      <c r="C12" s="264"/>
      <c r="D12" s="264"/>
      <c r="E12" s="264"/>
      <c r="F12" s="264"/>
      <c r="G12" s="264"/>
      <c r="H12" s="264"/>
      <c r="I12" s="23">
        <v>8</v>
      </c>
      <c r="J12" s="37"/>
      <c r="K12" s="37"/>
    </row>
    <row r="13" spans="1:11" ht="12">
      <c r="A13" s="264" t="s">
        <v>255</v>
      </c>
      <c r="B13" s="264"/>
      <c r="C13" s="264"/>
      <c r="D13" s="264"/>
      <c r="E13" s="264"/>
      <c r="F13" s="264"/>
      <c r="G13" s="264"/>
      <c r="H13" s="264"/>
      <c r="I13" s="23">
        <v>9</v>
      </c>
      <c r="J13" s="37"/>
      <c r="K13" s="37"/>
    </row>
    <row r="14" spans="1:12" ht="12">
      <c r="A14" s="261" t="s">
        <v>256</v>
      </c>
      <c r="B14" s="261"/>
      <c r="C14" s="261"/>
      <c r="D14" s="261"/>
      <c r="E14" s="261"/>
      <c r="F14" s="261"/>
      <c r="G14" s="261"/>
      <c r="H14" s="261"/>
      <c r="I14" s="23">
        <v>10</v>
      </c>
      <c r="J14" s="130">
        <f>SUM(J5:J13)</f>
        <v>292282187</v>
      </c>
      <c r="K14" s="130">
        <f>SUM(K5:K13)</f>
        <v>198591823</v>
      </c>
      <c r="L14" s="28"/>
    </row>
    <row r="15" spans="1:11" ht="12">
      <c r="A15" s="264" t="s">
        <v>257</v>
      </c>
      <c r="B15" s="264"/>
      <c r="C15" s="264"/>
      <c r="D15" s="264"/>
      <c r="E15" s="264"/>
      <c r="F15" s="264"/>
      <c r="G15" s="264"/>
      <c r="H15" s="264"/>
      <c r="I15" s="23">
        <v>11</v>
      </c>
      <c r="J15" s="37"/>
      <c r="K15" s="37"/>
    </row>
    <row r="16" spans="1:11" ht="12">
      <c r="A16" s="264" t="s">
        <v>258</v>
      </c>
      <c r="B16" s="264"/>
      <c r="C16" s="264"/>
      <c r="D16" s="264"/>
      <c r="E16" s="264"/>
      <c r="F16" s="264"/>
      <c r="G16" s="264"/>
      <c r="H16" s="264"/>
      <c r="I16" s="23">
        <v>12</v>
      </c>
      <c r="J16" s="37"/>
      <c r="K16" s="37"/>
    </row>
    <row r="17" spans="1:11" ht="12">
      <c r="A17" s="264" t="s">
        <v>259</v>
      </c>
      <c r="B17" s="264"/>
      <c r="C17" s="264"/>
      <c r="D17" s="264"/>
      <c r="E17" s="264"/>
      <c r="F17" s="264"/>
      <c r="G17" s="264"/>
      <c r="H17" s="264"/>
      <c r="I17" s="23">
        <v>13</v>
      </c>
      <c r="J17" s="37"/>
      <c r="K17" s="37"/>
    </row>
    <row r="18" spans="1:11" ht="12">
      <c r="A18" s="264" t="s">
        <v>260</v>
      </c>
      <c r="B18" s="264"/>
      <c r="C18" s="264"/>
      <c r="D18" s="264"/>
      <c r="E18" s="264"/>
      <c r="F18" s="264"/>
      <c r="G18" s="264"/>
      <c r="H18" s="264"/>
      <c r="I18" s="23">
        <v>14</v>
      </c>
      <c r="J18" s="37"/>
      <c r="K18" s="37"/>
    </row>
    <row r="19" spans="1:11" ht="12">
      <c r="A19" s="264" t="s">
        <v>261</v>
      </c>
      <c r="B19" s="264"/>
      <c r="C19" s="264"/>
      <c r="D19" s="264"/>
      <c r="E19" s="264"/>
      <c r="F19" s="264"/>
      <c r="G19" s="264"/>
      <c r="H19" s="264"/>
      <c r="I19" s="23">
        <v>15</v>
      </c>
      <c r="J19" s="37"/>
      <c r="K19" s="37"/>
    </row>
    <row r="20" spans="1:11" ht="12">
      <c r="A20" s="264" t="s">
        <v>262</v>
      </c>
      <c r="B20" s="264"/>
      <c r="C20" s="264"/>
      <c r="D20" s="264"/>
      <c r="E20" s="264"/>
      <c r="F20" s="264"/>
      <c r="G20" s="264"/>
      <c r="H20" s="264"/>
      <c r="I20" s="23">
        <v>16</v>
      </c>
      <c r="J20" s="37"/>
      <c r="K20" s="37"/>
    </row>
    <row r="21" spans="1:11" ht="12">
      <c r="A21" s="261" t="s">
        <v>263</v>
      </c>
      <c r="B21" s="261"/>
      <c r="C21" s="261"/>
      <c r="D21" s="261"/>
      <c r="E21" s="261"/>
      <c r="F21" s="261"/>
      <c r="G21" s="261"/>
      <c r="H21" s="261"/>
      <c r="I21" s="23">
        <v>17</v>
      </c>
      <c r="J21" s="39">
        <f>SUM(J15:J20)</f>
        <v>0</v>
      </c>
      <c r="K21" s="39">
        <f>SUM(K15:K20)</f>
        <v>0</v>
      </c>
    </row>
    <row r="22" spans="1:11" ht="12">
      <c r="A22" s="260"/>
      <c r="B22" s="260"/>
      <c r="C22" s="260"/>
      <c r="D22" s="260"/>
      <c r="E22" s="260"/>
      <c r="F22" s="260"/>
      <c r="G22" s="260"/>
      <c r="H22" s="260"/>
      <c r="I22" s="276"/>
      <c r="J22" s="276"/>
      <c r="K22" s="276"/>
    </row>
    <row r="23" spans="1:11" ht="12">
      <c r="A23" s="287" t="s">
        <v>264</v>
      </c>
      <c r="B23" s="287"/>
      <c r="C23" s="287"/>
      <c r="D23" s="287"/>
      <c r="E23" s="287"/>
      <c r="F23" s="287"/>
      <c r="G23" s="287"/>
      <c r="H23" s="287"/>
      <c r="I23" s="46">
        <v>18</v>
      </c>
      <c r="J23" s="47">
        <f>J14</f>
        <v>292282187</v>
      </c>
      <c r="K23" s="47">
        <f>K14</f>
        <v>198591823</v>
      </c>
    </row>
    <row r="24" spans="1:11" ht="17.25" customHeight="1">
      <c r="A24" s="289" t="s">
        <v>265</v>
      </c>
      <c r="B24" s="289"/>
      <c r="C24" s="289"/>
      <c r="D24" s="289"/>
      <c r="E24" s="289"/>
      <c r="F24" s="289"/>
      <c r="G24" s="289"/>
      <c r="H24" s="289"/>
      <c r="I24" s="26">
        <v>19</v>
      </c>
      <c r="J24" s="48">
        <v>16918</v>
      </c>
      <c r="K24" s="48">
        <v>14564</v>
      </c>
    </row>
    <row r="25" spans="1:11" ht="30" customHeight="1">
      <c r="A25" s="290" t="s">
        <v>266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0" max="10" width="9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93"/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5.75">
      <c r="A3" s="295" t="s">
        <v>326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ht="12.75">
      <c r="A4" s="120"/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64" t="s">
        <v>327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5">
      <c r="A6" s="164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5">
      <c r="A7" s="166" t="s">
        <v>302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">
      <c r="A8" s="164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5">
      <c r="A9" s="166" t="s">
        <v>303</v>
      </c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5">
      <c r="A10" s="164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5">
      <c r="A11" s="166" t="s">
        <v>304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5">
      <c r="A12" s="164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5">
      <c r="A13" s="166" t="s">
        <v>305</v>
      </c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5">
      <c r="A14" s="164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5">
      <c r="A15" s="166" t="s">
        <v>328</v>
      </c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5.75">
      <c r="A16" s="164" t="s">
        <v>306</v>
      </c>
      <c r="B16" s="165"/>
      <c r="C16" s="165"/>
      <c r="D16" s="165"/>
      <c r="E16" s="165"/>
      <c r="F16" s="165"/>
      <c r="G16" s="165"/>
      <c r="H16" s="165"/>
      <c r="I16" s="167"/>
      <c r="J16" s="165"/>
    </row>
    <row r="17" spans="1:10" ht="15">
      <c r="A17" s="166" t="s">
        <v>329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5">
      <c r="A18" s="164" t="s">
        <v>330</v>
      </c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ht="15">
      <c r="A19" s="164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5">
      <c r="A20" s="166" t="s">
        <v>331</v>
      </c>
      <c r="B20" s="169"/>
      <c r="C20" s="169"/>
      <c r="D20" s="169"/>
      <c r="E20" s="169"/>
      <c r="F20" s="169"/>
      <c r="G20" s="169"/>
      <c r="H20" s="169"/>
      <c r="I20" s="169"/>
      <c r="J20" s="169"/>
    </row>
    <row r="21" spans="1:10" ht="15">
      <c r="A21" s="166" t="s">
        <v>333</v>
      </c>
      <c r="B21" s="169"/>
      <c r="C21" s="169"/>
      <c r="D21" s="169"/>
      <c r="E21" s="169"/>
      <c r="F21" s="169"/>
      <c r="G21" s="169"/>
      <c r="H21" s="169"/>
      <c r="I21" s="169"/>
      <c r="J21" s="169"/>
    </row>
    <row r="22" spans="1:10" ht="15.75">
      <c r="A22" s="164"/>
      <c r="B22" s="165"/>
      <c r="C22" s="165"/>
      <c r="D22" s="165"/>
      <c r="E22" s="165"/>
      <c r="F22" s="165"/>
      <c r="G22" s="165"/>
      <c r="H22" s="165"/>
      <c r="I22" s="167"/>
      <c r="J22" s="165"/>
    </row>
    <row r="23" spans="1:10" ht="15">
      <c r="A23" s="166" t="s">
        <v>332</v>
      </c>
      <c r="B23" s="169"/>
      <c r="C23" s="169"/>
      <c r="D23" s="169"/>
      <c r="E23" s="169"/>
      <c r="F23" s="169"/>
      <c r="G23" s="169"/>
      <c r="H23" s="169"/>
      <c r="I23" s="169"/>
      <c r="J23" s="169"/>
    </row>
    <row r="24" spans="1:10" ht="15">
      <c r="A24" s="166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ht="12.75">
      <c r="A25" s="170" t="s">
        <v>334</v>
      </c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ht="12.75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5" sqref="F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2016-02-26T13:31:30Z</cp:lastPrinted>
  <dcterms:created xsi:type="dcterms:W3CDTF">2008-10-17T11:51:54Z</dcterms:created>
  <dcterms:modified xsi:type="dcterms:W3CDTF">2016-02-29T08:32:18Z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